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9_{8AE6FED3-2CCF-463D-8384-B1082FCB7A42}" xr6:coauthVersionLast="47" xr6:coauthVersionMax="47" xr10:uidLastSave="{00000000-0000-0000-0000-000000000000}"/>
  <bookViews>
    <workbookView xWindow="-108" yWindow="-108" windowWidth="23256" windowHeight="12456" activeTab="1" xr2:uid="{99BFD329-B83A-4A6A-9083-AED32FF99591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Pol'!$A$1:$G$144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4" i="12" l="1"/>
  <c r="F39" i="1" s="1"/>
  <c r="P134" i="12"/>
  <c r="G39" i="1" s="1"/>
  <c r="G40" i="1" s="1"/>
  <c r="AM101" i="12"/>
  <c r="AM100" i="12"/>
  <c r="AM99" i="12"/>
  <c r="AM98" i="12"/>
  <c r="AM97" i="12"/>
  <c r="AM96" i="12"/>
  <c r="AM95" i="12"/>
  <c r="AM20" i="12"/>
  <c r="G9" i="12"/>
  <c r="G11" i="12"/>
  <c r="G10" i="12" s="1"/>
  <c r="I48" i="1" s="1"/>
  <c r="G12" i="12"/>
  <c r="G13" i="12"/>
  <c r="G14" i="12"/>
  <c r="G15" i="12"/>
  <c r="G16" i="12"/>
  <c r="G18" i="12"/>
  <c r="G19" i="12"/>
  <c r="G22" i="12"/>
  <c r="G24" i="12"/>
  <c r="G23" i="12" s="1"/>
  <c r="I51" i="1" s="1"/>
  <c r="G25" i="12"/>
  <c r="G27" i="12"/>
  <c r="G26" i="12" s="1"/>
  <c r="I52" i="1" s="1"/>
  <c r="G29" i="12"/>
  <c r="G28" i="12" s="1"/>
  <c r="I53" i="1" s="1"/>
  <c r="G30" i="12"/>
  <c r="G32" i="12"/>
  <c r="G31" i="12" s="1"/>
  <c r="I54" i="1" s="1"/>
  <c r="G33" i="12"/>
  <c r="G34" i="12"/>
  <c r="G35" i="12"/>
  <c r="G36" i="12"/>
  <c r="G37" i="12"/>
  <c r="G38" i="12"/>
  <c r="G39" i="12"/>
  <c r="G40" i="12"/>
  <c r="G41" i="12"/>
  <c r="G43" i="12"/>
  <c r="G45" i="12"/>
  <c r="G44" i="12" s="1"/>
  <c r="I56" i="1" s="1"/>
  <c r="G46" i="12"/>
  <c r="G47" i="12"/>
  <c r="G48" i="12"/>
  <c r="G49" i="12"/>
  <c r="G51" i="12"/>
  <c r="G52" i="12"/>
  <c r="G53" i="12"/>
  <c r="G54" i="12"/>
  <c r="G55" i="12"/>
  <c r="G56" i="12"/>
  <c r="G57" i="12"/>
  <c r="G59" i="12"/>
  <c r="G60" i="12"/>
  <c r="G61" i="12"/>
  <c r="G62" i="12"/>
  <c r="G63" i="12"/>
  <c r="G64" i="12"/>
  <c r="G65" i="12"/>
  <c r="G66" i="12"/>
  <c r="G67" i="12"/>
  <c r="G69" i="12"/>
  <c r="G70" i="12"/>
  <c r="G72" i="12"/>
  <c r="G71" i="12" s="1"/>
  <c r="I60" i="1" s="1"/>
  <c r="G73" i="12"/>
  <c r="G75" i="12"/>
  <c r="G76" i="12"/>
  <c r="G78" i="12"/>
  <c r="G77" i="12" s="1"/>
  <c r="I62" i="1" s="1"/>
  <c r="G79" i="12"/>
  <c r="G80" i="12"/>
  <c r="G81" i="12"/>
  <c r="G82" i="12"/>
  <c r="G83" i="12"/>
  <c r="G84" i="12"/>
  <c r="G86" i="12"/>
  <c r="G87" i="12"/>
  <c r="G88" i="12"/>
  <c r="G90" i="12"/>
  <c r="G89" i="12" s="1"/>
  <c r="I64" i="1" s="1"/>
  <c r="G91" i="12"/>
  <c r="G92" i="12"/>
  <c r="G93" i="12"/>
  <c r="G94" i="12"/>
  <c r="G102" i="12"/>
  <c r="G103" i="12"/>
  <c r="G104" i="12"/>
  <c r="G105" i="12"/>
  <c r="G106" i="12"/>
  <c r="G108" i="12"/>
  <c r="G107" i="12" s="1"/>
  <c r="I65" i="1" s="1"/>
  <c r="G109" i="12"/>
  <c r="G110" i="12"/>
  <c r="G111" i="12"/>
  <c r="G112" i="12"/>
  <c r="G113" i="12"/>
  <c r="G114" i="12"/>
  <c r="G116" i="12"/>
  <c r="G115" i="12" s="1"/>
  <c r="I66" i="1" s="1"/>
  <c r="G118" i="12"/>
  <c r="G119" i="12"/>
  <c r="G120" i="12"/>
  <c r="G121" i="12"/>
  <c r="G122" i="12"/>
  <c r="G123" i="12"/>
  <c r="G124" i="12"/>
  <c r="G126" i="12"/>
  <c r="G125" i="12" s="1"/>
  <c r="I68" i="1" s="1"/>
  <c r="I19" i="1" s="1"/>
  <c r="G127" i="12"/>
  <c r="G128" i="12"/>
  <c r="G129" i="12"/>
  <c r="G130" i="12"/>
  <c r="G132" i="12"/>
  <c r="G131" i="12" s="1"/>
  <c r="I69" i="1" s="1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G74" i="12" l="1"/>
  <c r="I61" i="1" s="1"/>
  <c r="F40" i="1"/>
  <c r="G28" i="1" s="1"/>
  <c r="H39" i="1"/>
  <c r="I39" i="1" s="1"/>
  <c r="I40" i="1" s="1"/>
  <c r="J39" i="1" s="1"/>
  <c r="J40" i="1" s="1"/>
  <c r="G42" i="12"/>
  <c r="I55" i="1" s="1"/>
  <c r="G85" i="12"/>
  <c r="I63" i="1" s="1"/>
  <c r="G68" i="12"/>
  <c r="I59" i="1" s="1"/>
  <c r="G117" i="12"/>
  <c r="I67" i="1" s="1"/>
  <c r="G8" i="12"/>
  <c r="G50" i="12"/>
  <c r="I57" i="1" s="1"/>
  <c r="G17" i="12"/>
  <c r="I49" i="1" s="1"/>
  <c r="G58" i="12"/>
  <c r="I58" i="1" s="1"/>
  <c r="G21" i="12"/>
  <c r="I50" i="1" s="1"/>
  <c r="I17" i="1" l="1"/>
  <c r="G134" i="12"/>
  <c r="G25" i="1" s="1"/>
  <c r="G26" i="1" s="1"/>
  <c r="I47" i="1"/>
  <c r="H40" i="1"/>
  <c r="I16" i="1" l="1"/>
  <c r="I21" i="1" s="1"/>
  <c r="I70" i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1AE9427F-0958-4ED3-8564-6C16426A5659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DF821E50-0DC6-4266-9806-D9DF9244CEB5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A2006703-E7A9-459C-8DBF-C71AC4BC892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5AA89E6-35A8-4440-BF0E-DE09080725FD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B5B9D1E0-50DA-488E-9B86-1C0EEA1BC13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4A4AF03B-B598-4A83-A218-2C454FA71CC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<sst xmlns="http://schemas.openxmlformats.org/spreadsheetml/2006/main" count="661" uniqueCount="330">
  <si>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</si>
  <si>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</si>
  <si>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</si>
  <si>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</si>
  <si>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</si>
  <si>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</si>
  <si>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</si>
  <si>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</si>
  <si>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</si>
  <si>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</si>
  <si>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</si>
  <si>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</si>
  <si>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</si>
  <si>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</si>
  <si>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</si>
  <si>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</si>
  <si>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</si>
  <si>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</si>
  <si>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</si>
  <si>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</si>
  <si>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</si>
  <si>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</si>
  <si>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</si>
  <si>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</si>
  <si>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</si>
  <si>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</si>
  <si>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</si>
  <si>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</si>
  <si>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</si>
  <si>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</si>
  <si>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</si>
  <si>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</si>
  <si>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</si>
  <si>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</si>
  <si>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</si>
  <si>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</si>
  <si>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</si>
  <si>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</si>
  <si>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</si>
  <si>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</si>
  <si>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</si>
  <si>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Ilji Hurníka Opava, Pekařská 679/77, Opava</t>
  </si>
  <si>
    <t>Rozpočet:</t>
  </si>
  <si>
    <t>Misto</t>
  </si>
  <si>
    <t>01.4.25 - Stavební úpravy, Multimediální učebna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</si>
  <si>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</si>
  <si>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</si>
  <si>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</si>
  <si>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</si>
  <si>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</si>
  <si>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</si>
  <si>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</si>
  <si>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</si>
  <si>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</si>
  <si>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</si>
  <si>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</si>
  <si>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</si>
  <si>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</si>
  <si>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</si>
  <si>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</si>
  <si>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</si>
  <si>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</si>
  <si>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</si>
  <si>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</si>
  <si>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</si>
  <si>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</si>
  <si>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</si>
  <si>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</si>
  <si>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</si>
  <si>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</si>
  <si>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</si>
  <si>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</si>
  <si>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</si>
  <si>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</si>
  <si>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</si>
  <si>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</si>
  <si>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</si>
  <si>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</si>
  <si>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</si>
  <si>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</si>
  <si>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</si>
  <si>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</si>
  <si>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762</t>
  </si>
  <si>
    <t>Konstrukce tesařské</t>
  </si>
  <si>
    <t>763</t>
  </si>
  <si>
    <t>Dřevostavby</t>
  </si>
  <si>
    <t>766</t>
  </si>
  <si>
    <t>Konstrukce truhlářské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</si>
  <si>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</si>
  <si>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</si>
  <si>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</si>
  <si>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</si>
  <si>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</si>
  <si>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</si>
  <si>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</si>
  <si>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</si>
  <si>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</si>
  <si>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</si>
  <si>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</si>
  <si>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</si>
  <si>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</si>
  <si>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</si>
  <si>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</si>
  <si>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</si>
  <si>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</si>
  <si>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</si>
  <si>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</si>
  <si>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</si>
  <si>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</si>
  <si>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</si>
  <si>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</si>
  <si>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</si>
  <si>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</si>
  <si>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</si>
  <si>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</si>
  <si>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</si>
  <si>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</si>
  <si>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319201315R00</t>
  </si>
  <si>
    <t>Vyrovnání zdiva pod omítku maltou ze suché maltové směsi tl. 10 mm, pod obklad</t>
  </si>
  <si>
    <t>m2</t>
  </si>
  <si>
    <t>POL1_0</t>
  </si>
  <si>
    <t>610991111R00</t>
  </si>
  <si>
    <t>Zakrývání výplní vnitřních otvorů</t>
  </si>
  <si>
    <t>612100032RAA</t>
  </si>
  <si>
    <t>Oprava omítek stěn, vnitřních vápenocementových do 30 % plochy</t>
  </si>
  <si>
    <t>611421311R00</t>
  </si>
  <si>
    <t>Oprava váp.omítek stropů do 30% plochy - hrubých</t>
  </si>
  <si>
    <t>602016195R00</t>
  </si>
  <si>
    <t>Penetrace hloubková stěn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</si>
  <si>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</si>
  <si>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</si>
  <si>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</si>
  <si>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</si>
  <si>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632411904R00</t>
  </si>
  <si>
    <t>Penetrace savých podkladů 0,25 l/m2</t>
  </si>
  <si>
    <t>632411110RT1</t>
  </si>
  <si>
    <t>Samonivelační stěrka ruční zpracování tl. 10 mm,, samonivelační polymercementová stěrka 20 MPa</t>
  </si>
  <si>
    <t>samonivelační hmota na dřevěné podklady</t>
  </si>
  <si>
    <t>POP</t>
  </si>
  <si>
    <t>642944121RT5</t>
  </si>
  <si>
    <t>Osazení ocelových zárubní dodatečně do 2,5 m2, včetně dodávky zárubně 900 x 1970 x 100 mm</t>
  </si>
  <si>
    <t>kus</t>
  </si>
  <si>
    <t>946941501R00</t>
  </si>
  <si>
    <t>Návoz a odvoz pomocného lešení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</si>
  <si>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</si>
  <si>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</si>
  <si>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</si>
  <si>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</si>
  <si>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</si>
  <si>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968072455R00</t>
  </si>
  <si>
    <t>Vybourání kovových dveřních zárubní pl. do 2 m2</t>
  </si>
  <si>
    <t>968061125R00</t>
  </si>
  <si>
    <t>Vyvěšení dřevěných a plastových dveřních křídel pl. do 2 m2</t>
  </si>
  <si>
    <t>978059511R00</t>
  </si>
  <si>
    <t>Odsekání vnitřních obkladů stěn</t>
  </si>
  <si>
    <t>978011141R00</t>
  </si>
  <si>
    <t>Otlučení omítek vnitřních vápenných stropů do 30 %</t>
  </si>
  <si>
    <t>978013141R00</t>
  </si>
  <si>
    <t>Otlučení omítek vnitřních stěn v rozsahu do 30 %</t>
  </si>
  <si>
    <t>913      R00</t>
  </si>
  <si>
    <t>Hzs - Stavební dělník, nespecifikované, pomocné práce při bourání</t>
  </si>
  <si>
    <t>h</t>
  </si>
  <si>
    <t>979011211R00</t>
  </si>
  <si>
    <t>Svislá doprava suti a vybour. hmot za nošením po, schodech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</si>
  <si>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</si>
  <si>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</si>
  <si>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</si>
  <si>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</si>
  <si>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</si>
  <si>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</si>
  <si>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</si>
  <si>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</si>
  <si>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</si>
  <si>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</si>
  <si>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</si>
  <si>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</si>
  <si>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</si>
  <si>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721140802R00</t>
  </si>
  <si>
    <t>Demontáž potrubí litinového do DN 100 mm</t>
  </si>
  <si>
    <t>m</t>
  </si>
  <si>
    <t>721176103R00</t>
  </si>
  <si>
    <t>Potrubí HT připojovací, D 50 x 1,8 mm</t>
  </si>
  <si>
    <t>721194105R00</t>
  </si>
  <si>
    <t>Vyvedení odpadních výpustek, D 50 x 1,8 mm</t>
  </si>
  <si>
    <t>72101</t>
  </si>
  <si>
    <t>Instalační práce spojené s napojením zařizovacích, předmětů včetně zednického zapravení</t>
  </si>
  <si>
    <t>hod</t>
  </si>
  <si>
    <t>998721102R00</t>
  </si>
  <si>
    <t>Přesun hmot pro vnitřní kanalizaci, výšky do 12 m</t>
  </si>
  <si>
    <t>722130801R00</t>
  </si>
  <si>
    <t>Demontáž potrubí ocelových závitových, DN 25 mm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</si>
  <si>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</si>
  <si>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</si>
  <si>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</si>
  <si>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</si>
  <si>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722202213R00</t>
  </si>
  <si>
    <t>Nástěnka MZD PP-R, D 20 mm x R 1/2"</t>
  </si>
  <si>
    <t>722280106R00</t>
  </si>
  <si>
    <t>Tlaková zkouška vodovodního potrubí DN 32 mm</t>
  </si>
  <si>
    <t>72201</t>
  </si>
  <si>
    <t>Vodoinstalační práce spojené s napojením, zařizovacích předmětů včetně zednického zapravení</t>
  </si>
  <si>
    <t>998722102R00</t>
  </si>
  <si>
    <t>Přesun hmot pro vnitřní vodovod, výšky do 12 m</t>
  </si>
  <si>
    <t>725290020RA0</t>
  </si>
  <si>
    <t>Demontáž umyvadla včetně baterie a konzol</t>
  </si>
  <si>
    <t>725219201R00</t>
  </si>
  <si>
    <t>Montáž umyvadel na konzoly</t>
  </si>
  <si>
    <t>soubor</t>
  </si>
  <si>
    <t>725829202R00</t>
  </si>
  <si>
    <t>Montáž baterie umyvadlové a dřezové nástěnné</t>
  </si>
  <si>
    <t>725017123R00</t>
  </si>
  <si>
    <t>Umyvadlo na šrouby, 600 x 450 mm, bílé</t>
  </si>
  <si>
    <t>725017129R00</t>
  </si>
  <si>
    <t>Kryt sifonu umyvadel, bílý</t>
  </si>
  <si>
    <t>725810402R00</t>
  </si>
  <si>
    <t>Ventil rohový bez přípojovací trubičky TE 66 G 1/2"</t>
  </si>
  <si>
    <t>55144236R</t>
  </si>
  <si>
    <t>Baterie umyvadlová Chrome s výpustí</t>
  </si>
  <si>
    <t>POL3_0</t>
  </si>
  <si>
    <t>725860211RT1</t>
  </si>
  <si>
    <t>Sifon umyvadlový, 5/4", zpětná klapka, čistící otvor, D 32, 40 mm</t>
  </si>
  <si>
    <t>998725102R00</t>
  </si>
  <si>
    <t>Přesun hmot pro zařizovací předměty, výšky do 12 m</t>
  </si>
  <si>
    <t>73501</t>
  </si>
  <si>
    <t>Revize stávajících otopných těles, provedení očištění a dvojnásob. nátěru, bílá</t>
  </si>
  <si>
    <t>ks</t>
  </si>
  <si>
    <t>998735102R00</t>
  </si>
  <si>
    <t>Přesun hmot pro otopná tělesa, výšky do 12 m</t>
  </si>
  <si>
    <t>762526811R00</t>
  </si>
  <si>
    <t>Demontáž podlah bez polštářů z dřevotřísky do 2 cm</t>
  </si>
  <si>
    <t>762521811R00</t>
  </si>
  <si>
    <t>Demontáž podlah bez polštářů z prken tl. do 32 mm</t>
  </si>
  <si>
    <t>763614232RW6</t>
  </si>
  <si>
    <t>Montáž podlahy z desek nad tl.18 mm, P+D, šroubov., vč. dodávky desky OSB 3 4PD tl. 22 mm</t>
  </si>
  <si>
    <t>998763101R00</t>
  </si>
  <si>
    <t>Přesun hmot pro dřevostavby, výšky do 12 m</t>
  </si>
  <si>
    <t>POL7_0</t>
  </si>
  <si>
    <t>76601</t>
  </si>
  <si>
    <t>Demontáž a likvidace vestavěné skříně, Vyklizení vybavení učebny</t>
  </si>
  <si>
    <t>76602</t>
  </si>
  <si>
    <t>Demontáž a likvidace, krytu topení</t>
  </si>
  <si>
    <t>766411811R00</t>
  </si>
  <si>
    <t>Demontáž obložení stěn panely velikosti do 1,5 m2</t>
  </si>
  <si>
    <t>766 66-0016.RA0</t>
  </si>
  <si>
    <t>Montáž dveří jednokřídlových šířky 90 cm</t>
  </si>
  <si>
    <t>POL2_0</t>
  </si>
  <si>
    <t>611601204R</t>
  </si>
  <si>
    <t>Dveře vnitřní plné 1-křídlé 900 x 1970 mm</t>
  </si>
  <si>
    <t>54914625R</t>
  </si>
  <si>
    <t>Kování dveřní KLASIK/S klíč Ti</t>
  </si>
  <si>
    <t>998766102R00</t>
  </si>
  <si>
    <t>Přesun hmot pro truhlářské konstr., výšky do 12 m</t>
  </si>
  <si>
    <t>775541800RT1</t>
  </si>
  <si>
    <t>Demontáž podlahy z parketových tabulí přibíjených včetně lišt, včetně uložení suti na hromady</t>
  </si>
  <si>
    <t>775981112RU1</t>
  </si>
  <si>
    <t>Lišta hliníková přechodová, stejná výška vlysové podlahy, profil 30/F, na hmoždinky, šířky 30 mm</t>
  </si>
  <si>
    <t>998775102R00</t>
  </si>
  <si>
    <t>Přesun hmot pro podlahy vlysové, výšky do 12 m</t>
  </si>
  <si>
    <t>776511820RT3</t>
  </si>
  <si>
    <t>Odstranění PVC a koberců lepených s podložkou</t>
  </si>
  <si>
    <t>776101101R00</t>
  </si>
  <si>
    <t>Vysávání podlah prům.vysavačem pod povlak.podlahy</t>
  </si>
  <si>
    <t>776101121R00</t>
  </si>
  <si>
    <t>Provedení penetrace podkladu pod.povlak.podlahy</t>
  </si>
  <si>
    <t>776521230RT1</t>
  </si>
  <si>
    <t>Lepení podlah povlakových z PVC, pouze nalepení - PVC ve specifikaci</t>
  </si>
  <si>
    <t>28412306R</t>
  </si>
  <si>
    <t>Podlahovina PVC vinyl v rolích</t>
  </si>
  <si>
    <t>Celková tloušťka 3,2 mm</t>
  </si>
  <si>
    <t>Tloušťka nášlapné vrstvy 0,7 mm</t>
  </si>
  <si>
    <t>Délka 25 m, šířka 2 m</t>
  </si>
  <si>
    <t>Protiskluznost R9</t>
  </si>
  <si>
    <t>Kročejový útlum 19 dB,</t>
  </si>
  <si>
    <t>Povrchová úprava CLP</t>
  </si>
  <si>
    <t>Oblast použití 34/42</t>
  </si>
  <si>
    <t>776994111R00</t>
  </si>
  <si>
    <t>Spoj povlakových podlahovin, povlakových podlah za studena</t>
  </si>
  <si>
    <t>775413040R00</t>
  </si>
  <si>
    <t>Montáž podlahové lišty lepením</t>
  </si>
  <si>
    <t>28342403R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</si>
  <si>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</si>
  <si>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</si>
  <si>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</si>
  <si>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</si>
  <si>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</si>
  <si>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602016193R00</t>
  </si>
  <si>
    <t>781475116RU2</t>
  </si>
  <si>
    <t>Obklad vnitřní stěn keramický, do tmele, 30x30 cm, flex.lep., spár.hmota</t>
  </si>
  <si>
    <t>781479711R00</t>
  </si>
  <si>
    <t>Příplatek k obkladu stěn keram.,za plochu do 10 m2</t>
  </si>
  <si>
    <t>59782220R</t>
  </si>
  <si>
    <t>Neo dlaždice 30x30 béžová</t>
  </si>
  <si>
    <t>781491001R00</t>
  </si>
  <si>
    <t>Montáž lišt k obkladům</t>
  </si>
  <si>
    <t>781497111RS3</t>
  </si>
  <si>
    <t>Lišta hliníková k obkladům, pro tloušťku obkladu 10 mm</t>
  </si>
  <si>
    <t>998781102R00</t>
  </si>
  <si>
    <t>Přesun hmot pro obklady keramické, výšky do 12 m</t>
  </si>
  <si>
    <t>78301</t>
  </si>
  <si>
    <t>Očištění a nátěr ocel. zárubní 1xzáklad+2xemail</t>
  </si>
  <si>
    <t>784402801R00</t>
  </si>
  <si>
    <t>Odstranění malby oškrábáním v místnosti H do 3,8 m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</si>
  <si>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</si>
  <si>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</si>
  <si>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</si>
  <si>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</si>
  <si>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</si>
  <si>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</si>
  <si>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</si>
  <si>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</si>
  <si>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</si>
  <si>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podlah geotextílií/fólií, včetně odstranění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</si>
  <si>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</si>
  <si>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</si>
  <si>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</si>
  <si>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</si>
  <si>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</si>
  <si>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</si>
  <si>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</si>
  <si>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</si>
  <si>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</si>
  <si>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</si>
  <si>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</si>
  <si>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79901</t>
  </si>
  <si>
    <t>Stavební přípomoce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</si>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</sst>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0" xfId="0" applyFill="1" applyBorder="1"/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" fontId="16" fillId="4" borderId="21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9A27C215-6CF6-4DA1-A8F3-700DBC895C2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22E6A-D022-417B-9283-8AB56E777F0F}">
  <dimension ref="A1:G2"/>
  <sheetViews>
    <sheetView workbookViewId="0">
      <selection activeCell="G11" sqref="G11"/>
    </sheetView>
  </sheetViews>
  <sheetFormatPr defaultRowHeight="13.2" x14ac:dyDescent="0.25"/>
  <sheetData>
    <row r="1" spans="1:7" x14ac:dyDescent="0.25">
      <c r="A1" s="35" t="s">
        <v>36</v>
      </c>
    </row>
    <row r="2" spans="1:7" ht="57.75" customHeight="1" x14ac:dyDescent="0.25">
      <c r="A2" s="78" t="s">
        <v>37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F63FA-6963-4392-9015-44C5E497F208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34</v>
      </c>
      <c r="B1" s="91" t="s">
        <v>40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38</v>
      </c>
      <c r="C2" s="106"/>
      <c r="D2" s="107" t="s">
        <v>44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43</v>
      </c>
      <c r="C3" s="111"/>
      <c r="D3" s="112" t="s">
        <v>41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42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45</v>
      </c>
      <c r="E5" s="25"/>
      <c r="F5" s="25"/>
      <c r="G5" s="25"/>
      <c r="H5" s="27" t="s">
        <v>31</v>
      </c>
      <c r="I5" s="121" t="s">
        <v>49</v>
      </c>
      <c r="J5" s="11"/>
    </row>
    <row r="6" spans="1:15" ht="15.75" customHeight="1" x14ac:dyDescent="0.25">
      <c r="A6" s="4"/>
      <c r="B6" s="39"/>
      <c r="C6" s="25"/>
      <c r="D6" s="121" t="s">
        <v>46</v>
      </c>
      <c r="E6" s="25"/>
      <c r="F6" s="25"/>
      <c r="G6" s="25"/>
      <c r="H6" s="27" t="s">
        <v>32</v>
      </c>
      <c r="I6" s="121" t="s">
        <v>50</v>
      </c>
      <c r="J6" s="11"/>
    </row>
    <row r="7" spans="1:15" ht="15.75" customHeight="1" x14ac:dyDescent="0.25">
      <c r="A7" s="4"/>
      <c r="B7" s="40"/>
      <c r="C7" s="122" t="s">
        <v>48</v>
      </c>
      <c r="D7" s="104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31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32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31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32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29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SUMIF(F47:F69,A16,I47:I69)+SUMIF(F47:F69,"PSU",I47:I69)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SUMIF(F47:F69,A17,I47:I69)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SUMIF(F47:F69,A18,I47:I69)</f>
        <v>0</v>
      </c>
      <c r="J18" s="82"/>
    </row>
    <row r="19" spans="1:10" ht="23.25" customHeight="1" x14ac:dyDescent="0.25">
      <c r="A19" s="192" t="s">
        <v>98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SUMIF(F47:F69,A19,I47:I69)</f>
        <v>0</v>
      </c>
      <c r="J19" s="82"/>
    </row>
    <row r="20" spans="1:10" ht="23.25" customHeight="1" x14ac:dyDescent="0.25">
      <c r="A20" s="192" t="s">
        <v>101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SUMIF(F47:F69,A20,I47:I69)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30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/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/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'Rozpočet Pol'!G134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 t="e">
        <f>ZakladDPHSniVypocet+ZakladDPHZaklVypocet</f>
        <v>#REF!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33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35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51</v>
      </c>
      <c r="C39" s="137" t="s">
        <v>44</v>
      </c>
      <c r="D39" s="138"/>
      <c r="E39" s="138"/>
      <c r="F39" s="146" t="e">
        <f>'Rozpočet Pol'!O134</f>
        <v>#REF!</v>
      </c>
      <c r="G39" s="147" t="e">
        <f>'Rozpočet Pol'!P134</f>
        <v>#REF!</v>
      </c>
      <c r="H39" s="148" t="e">
        <f>(F39*SazbaDPH1/100)+(G39*SazbaDPH2/100)</f>
        <v>#REF!</v>
      </c>
      <c r="I39" s="148" t="e">
        <f>F39+G39+H39</f>
        <v>#REF!</v>
      </c>
      <c r="J39" s="139" t="e">
        <f>IF(_xlfn.SINGLE(CenaCelkemVypocet)=0,"",I39/_xlfn.SINGLE(CenaCelkemVypocet)*100)</f>
        <v>#REF!</v>
      </c>
    </row>
    <row r="40" spans="1:10" ht="25.5" hidden="1" customHeight="1" x14ac:dyDescent="0.25">
      <c r="A40" s="130"/>
      <c r="B40" s="140" t="s">
        <v>52</v>
      </c>
      <c r="C40" s="141"/>
      <c r="D40" s="141"/>
      <c r="E40" s="142"/>
      <c r="F40" s="149" t="e">
        <f>SUMIF(A39:A39,"=1",F39:F39)</f>
        <v>#REF!</v>
      </c>
      <c r="G40" s="150" t="e">
        <f>SUMIF(A39:A39,"=1",G39:G39)</f>
        <v>#REF!</v>
      </c>
      <c r="H40" s="150" t="e">
        <f>SUMIF(A39:A39,"=1",H39:H39)</f>
        <v>#REF!</v>
      </c>
      <c r="I40" s="150" t="e">
        <f>SUMIF(A39:A39,"=1",I39:I39)</f>
        <v>#REF!</v>
      </c>
      <c r="J40" s="131" t="e">
        <f>SUMIF(A39:A39,"=1",J39:J39)</f>
        <v>#REF!</v>
      </c>
    </row>
    <row r="44" spans="1:10" ht="15.6" x14ac:dyDescent="0.3">
      <c r="B44" s="160" t="s">
        <v>54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55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56</v>
      </c>
      <c r="C47" s="174" t="s">
        <v>57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58</v>
      </c>
      <c r="C48" s="164" t="s">
        <v>59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60</v>
      </c>
      <c r="C49" s="164" t="s">
        <v>61</v>
      </c>
      <c r="D49" s="166"/>
      <c r="E49" s="166"/>
      <c r="F49" s="182" t="s">
        <v>23</v>
      </c>
      <c r="G49" s="183"/>
      <c r="H49" s="183"/>
      <c r="I49" s="184">
        <f>'Rozpočet Pol'!G17</f>
        <v>0</v>
      </c>
      <c r="J49" s="184"/>
    </row>
    <row r="50" spans="1:10" ht="25.5" customHeight="1" x14ac:dyDescent="0.25">
      <c r="A50" s="162"/>
      <c r="B50" s="165" t="s">
        <v>62</v>
      </c>
      <c r="C50" s="164" t="s">
        <v>63</v>
      </c>
      <c r="D50" s="166"/>
      <c r="E50" s="166"/>
      <c r="F50" s="182" t="s">
        <v>23</v>
      </c>
      <c r="G50" s="183"/>
      <c r="H50" s="183"/>
      <c r="I50" s="184">
        <f>'Rozpočet Pol'!G21</f>
        <v>0</v>
      </c>
      <c r="J50" s="184"/>
    </row>
    <row r="51" spans="1:10" ht="25.5" customHeight="1" x14ac:dyDescent="0.25">
      <c r="A51" s="162"/>
      <c r="B51" s="165" t="s">
        <v>64</v>
      </c>
      <c r="C51" s="164" t="s">
        <v>65</v>
      </c>
      <c r="D51" s="166"/>
      <c r="E51" s="166"/>
      <c r="F51" s="182" t="s">
        <v>23</v>
      </c>
      <c r="G51" s="183"/>
      <c r="H51" s="183"/>
      <c r="I51" s="184">
        <f>'Rozpočet Pol'!G23</f>
        <v>0</v>
      </c>
      <c r="J51" s="184"/>
    </row>
    <row r="52" spans="1:10" ht="25.5" customHeight="1" x14ac:dyDescent="0.25">
      <c r="A52" s="162"/>
      <c r="B52" s="165" t="s">
        <v>66</v>
      </c>
      <c r="C52" s="164" t="s">
        <v>67</v>
      </c>
      <c r="D52" s="166"/>
      <c r="E52" s="166"/>
      <c r="F52" s="182" t="s">
        <v>23</v>
      </c>
      <c r="G52" s="183"/>
      <c r="H52" s="183"/>
      <c r="I52" s="184">
        <f>'Rozpočet Pol'!G26</f>
        <v>0</v>
      </c>
      <c r="J52" s="184"/>
    </row>
    <row r="53" spans="1:10" ht="25.5" customHeight="1" x14ac:dyDescent="0.25">
      <c r="A53" s="162"/>
      <c r="B53" s="165" t="s">
        <v>68</v>
      </c>
      <c r="C53" s="164" t="s">
        <v>69</v>
      </c>
      <c r="D53" s="166"/>
      <c r="E53" s="166"/>
      <c r="F53" s="182" t="s">
        <v>23</v>
      </c>
      <c r="G53" s="183"/>
      <c r="H53" s="183"/>
      <c r="I53" s="184">
        <f>'Rozpočet Pol'!G28</f>
        <v>0</v>
      </c>
      <c r="J53" s="184"/>
    </row>
    <row r="54" spans="1:10" ht="25.5" customHeight="1" x14ac:dyDescent="0.25">
      <c r="A54" s="162"/>
      <c r="B54" s="165" t="s">
        <v>70</v>
      </c>
      <c r="C54" s="164" t="s">
        <v>71</v>
      </c>
      <c r="D54" s="166"/>
      <c r="E54" s="166"/>
      <c r="F54" s="182" t="s">
        <v>23</v>
      </c>
      <c r="G54" s="183"/>
      <c r="H54" s="183"/>
      <c r="I54" s="184">
        <f>'Rozpočet Pol'!G31</f>
        <v>0</v>
      </c>
      <c r="J54" s="184"/>
    </row>
    <row r="55" spans="1:10" ht="25.5" customHeight="1" x14ac:dyDescent="0.25">
      <c r="A55" s="162"/>
      <c r="B55" s="165" t="s">
        <v>72</v>
      </c>
      <c r="C55" s="164" t="s">
        <v>73</v>
      </c>
      <c r="D55" s="166"/>
      <c r="E55" s="166"/>
      <c r="F55" s="182" t="s">
        <v>23</v>
      </c>
      <c r="G55" s="183"/>
      <c r="H55" s="183"/>
      <c r="I55" s="184">
        <f>'Rozpočet Pol'!G42</f>
        <v>0</v>
      </c>
      <c r="J55" s="184"/>
    </row>
    <row r="56" spans="1:10" ht="25.5" customHeight="1" x14ac:dyDescent="0.25">
      <c r="A56" s="162"/>
      <c r="B56" s="165" t="s">
        <v>74</v>
      </c>
      <c r="C56" s="164" t="s">
        <v>75</v>
      </c>
      <c r="D56" s="166"/>
      <c r="E56" s="166"/>
      <c r="F56" s="182" t="s">
        <v>24</v>
      </c>
      <c r="G56" s="183"/>
      <c r="H56" s="183"/>
      <c r="I56" s="184">
        <f>'Rozpočet Pol'!G44</f>
        <v>0</v>
      </c>
      <c r="J56" s="184"/>
    </row>
    <row r="57" spans="1:10" ht="25.5" customHeight="1" x14ac:dyDescent="0.25">
      <c r="A57" s="162"/>
      <c r="B57" s="165" t="s">
        <v>76</v>
      </c>
      <c r="C57" s="164" t="s">
        <v>77</v>
      </c>
      <c r="D57" s="166"/>
      <c r="E57" s="166"/>
      <c r="F57" s="182" t="s">
        <v>24</v>
      </c>
      <c r="G57" s="183"/>
      <c r="H57" s="183"/>
      <c r="I57" s="184">
        <f>'Rozpočet Pol'!G50</f>
        <v>0</v>
      </c>
      <c r="J57" s="184"/>
    </row>
    <row r="58" spans="1:10" ht="25.5" customHeight="1" x14ac:dyDescent="0.25">
      <c r="A58" s="162"/>
      <c r="B58" s="165" t="s">
        <v>78</v>
      </c>
      <c r="C58" s="164" t="s">
        <v>79</v>
      </c>
      <c r="D58" s="166"/>
      <c r="E58" s="166"/>
      <c r="F58" s="182" t="s">
        <v>24</v>
      </c>
      <c r="G58" s="183"/>
      <c r="H58" s="183"/>
      <c r="I58" s="184">
        <f>'Rozpočet Pol'!G58</f>
        <v>0</v>
      </c>
      <c r="J58" s="184"/>
    </row>
    <row r="59" spans="1:10" ht="25.5" customHeight="1" x14ac:dyDescent="0.25">
      <c r="A59" s="162"/>
      <c r="B59" s="165" t="s">
        <v>80</v>
      </c>
      <c r="C59" s="164" t="s">
        <v>81</v>
      </c>
      <c r="D59" s="166"/>
      <c r="E59" s="166"/>
      <c r="F59" s="182" t="s">
        <v>24</v>
      </c>
      <c r="G59" s="183"/>
      <c r="H59" s="183"/>
      <c r="I59" s="184">
        <f>'Rozpočet Pol'!G68</f>
        <v>0</v>
      </c>
      <c r="J59" s="184"/>
    </row>
    <row r="60" spans="1:10" ht="25.5" customHeight="1" x14ac:dyDescent="0.25">
      <c r="A60" s="162"/>
      <c r="B60" s="165" t="s">
        <v>82</v>
      </c>
      <c r="C60" s="164" t="s">
        <v>83</v>
      </c>
      <c r="D60" s="166"/>
      <c r="E60" s="166"/>
      <c r="F60" s="182" t="s">
        <v>24</v>
      </c>
      <c r="G60" s="183"/>
      <c r="H60" s="183"/>
      <c r="I60" s="184">
        <f>'Rozpočet Pol'!G71</f>
        <v>0</v>
      </c>
      <c r="J60" s="184"/>
    </row>
    <row r="61" spans="1:10" ht="25.5" customHeight="1" x14ac:dyDescent="0.25">
      <c r="A61" s="162"/>
      <c r="B61" s="165" t="s">
        <v>84</v>
      </c>
      <c r="C61" s="164" t="s">
        <v>85</v>
      </c>
      <c r="D61" s="166"/>
      <c r="E61" s="166"/>
      <c r="F61" s="182" t="s">
        <v>24</v>
      </c>
      <c r="G61" s="183"/>
      <c r="H61" s="183"/>
      <c r="I61" s="184">
        <f>'Rozpočet Pol'!G74</f>
        <v>0</v>
      </c>
      <c r="J61" s="184"/>
    </row>
    <row r="62" spans="1:10" ht="25.5" customHeight="1" x14ac:dyDescent="0.25">
      <c r="A62" s="162"/>
      <c r="B62" s="165" t="s">
        <v>86</v>
      </c>
      <c r="C62" s="164" t="s">
        <v>87</v>
      </c>
      <c r="D62" s="166"/>
      <c r="E62" s="166"/>
      <c r="F62" s="182" t="s">
        <v>24</v>
      </c>
      <c r="G62" s="183"/>
      <c r="H62" s="183"/>
      <c r="I62" s="184">
        <f>'Rozpočet Pol'!G77</f>
        <v>0</v>
      </c>
      <c r="J62" s="184"/>
    </row>
    <row r="63" spans="1:10" ht="25.5" customHeight="1" x14ac:dyDescent="0.25">
      <c r="A63" s="162"/>
      <c r="B63" s="165" t="s">
        <v>88</v>
      </c>
      <c r="C63" s="164" t="s">
        <v>89</v>
      </c>
      <c r="D63" s="166"/>
      <c r="E63" s="166"/>
      <c r="F63" s="182" t="s">
        <v>24</v>
      </c>
      <c r="G63" s="183"/>
      <c r="H63" s="183"/>
      <c r="I63" s="184">
        <f>'Rozpočet Pol'!G85</f>
        <v>0</v>
      </c>
      <c r="J63" s="184"/>
    </row>
    <row r="64" spans="1:10" ht="25.5" customHeight="1" x14ac:dyDescent="0.25">
      <c r="A64" s="162"/>
      <c r="B64" s="165" t="s">
        <v>90</v>
      </c>
      <c r="C64" s="164" t="s">
        <v>91</v>
      </c>
      <c r="D64" s="166"/>
      <c r="E64" s="166"/>
      <c r="F64" s="182" t="s">
        <v>24</v>
      </c>
      <c r="G64" s="183"/>
      <c r="H64" s="183"/>
      <c r="I64" s="184">
        <f>'Rozpočet Pol'!G89</f>
        <v>0</v>
      </c>
      <c r="J64" s="184"/>
    </row>
    <row r="65" spans="1:10" ht="25.5" customHeight="1" x14ac:dyDescent="0.25">
      <c r="A65" s="162"/>
      <c r="B65" s="165" t="s">
        <v>92</v>
      </c>
      <c r="C65" s="164" t="s">
        <v>93</v>
      </c>
      <c r="D65" s="166"/>
      <c r="E65" s="166"/>
      <c r="F65" s="182" t="s">
        <v>24</v>
      </c>
      <c r="G65" s="183"/>
      <c r="H65" s="183"/>
      <c r="I65" s="184">
        <f>'Rozpočet Pol'!G107</f>
        <v>0</v>
      </c>
      <c r="J65" s="184"/>
    </row>
    <row r="66" spans="1:10" ht="25.5" customHeight="1" x14ac:dyDescent="0.25">
      <c r="A66" s="162"/>
      <c r="B66" s="165" t="s">
        <v>94</v>
      </c>
      <c r="C66" s="164" t="s">
        <v>95</v>
      </c>
      <c r="D66" s="166"/>
      <c r="E66" s="166"/>
      <c r="F66" s="182" t="s">
        <v>24</v>
      </c>
      <c r="G66" s="183"/>
      <c r="H66" s="183"/>
      <c r="I66" s="184">
        <f>'Rozpočet Pol'!G115</f>
        <v>0</v>
      </c>
      <c r="J66" s="184"/>
    </row>
    <row r="67" spans="1:10" ht="25.5" customHeight="1" x14ac:dyDescent="0.25">
      <c r="A67" s="162"/>
      <c r="B67" s="165" t="s">
        <v>96</v>
      </c>
      <c r="C67" s="164" t="s">
        <v>97</v>
      </c>
      <c r="D67" s="166"/>
      <c r="E67" s="166"/>
      <c r="F67" s="182" t="s">
        <v>24</v>
      </c>
      <c r="G67" s="183"/>
      <c r="H67" s="183"/>
      <c r="I67" s="184">
        <f>'Rozpočet Pol'!G117</f>
        <v>0</v>
      </c>
      <c r="J67" s="184"/>
    </row>
    <row r="68" spans="1:10" ht="25.5" customHeight="1" x14ac:dyDescent="0.25">
      <c r="A68" s="162"/>
      <c r="B68" s="165" t="s">
        <v>98</v>
      </c>
      <c r="C68" s="164" t="s">
        <v>26</v>
      </c>
      <c r="D68" s="166"/>
      <c r="E68" s="166"/>
      <c r="F68" s="182" t="s">
        <v>98</v>
      </c>
      <c r="G68" s="183"/>
      <c r="H68" s="183"/>
      <c r="I68" s="184">
        <f>'Rozpočet Pol'!G125</f>
        <v>0</v>
      </c>
      <c r="J68" s="184"/>
    </row>
    <row r="69" spans="1:10" ht="25.5" customHeight="1" x14ac:dyDescent="0.25">
      <c r="A69" s="162"/>
      <c r="B69" s="176" t="s">
        <v>99</v>
      </c>
      <c r="C69" s="177" t="s">
        <v>100</v>
      </c>
      <c r="D69" s="178"/>
      <c r="E69" s="178"/>
      <c r="F69" s="185" t="s">
        <v>23</v>
      </c>
      <c r="G69" s="186"/>
      <c r="H69" s="186"/>
      <c r="I69" s="187">
        <f>'Rozpočet Pol'!G131</f>
        <v>0</v>
      </c>
      <c r="J69" s="187"/>
    </row>
    <row r="70" spans="1:10" ht="25.5" customHeight="1" x14ac:dyDescent="0.25">
      <c r="A70" s="163"/>
      <c r="B70" s="169" t="s">
        <v>1</v>
      </c>
      <c r="C70" s="169"/>
      <c r="D70" s="170"/>
      <c r="E70" s="170"/>
      <c r="F70" s="188"/>
      <c r="G70" s="189"/>
      <c r="H70" s="189"/>
      <c r="I70" s="190">
        <f>SUM(I47:I69)</f>
        <v>0</v>
      </c>
      <c r="J70" s="190"/>
    </row>
    <row r="71" spans="1:10" x14ac:dyDescent="0.25">
      <c r="F71" s="191"/>
      <c r="G71" s="129"/>
      <c r="H71" s="191"/>
      <c r="I71" s="129"/>
      <c r="J71" s="129"/>
    </row>
    <row r="72" spans="1:10" x14ac:dyDescent="0.25">
      <c r="F72" s="191"/>
      <c r="G72" s="129"/>
      <c r="H72" s="191"/>
      <c r="I72" s="129"/>
      <c r="J72" s="129"/>
    </row>
    <row r="73" spans="1:10" x14ac:dyDescent="0.25">
      <c r="F73" s="191"/>
      <c r="G73" s="129"/>
      <c r="H73" s="191"/>
      <c r="I73" s="129"/>
      <c r="J7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87">
    <mergeCell ref="I69:J69"/>
    <mergeCell ref="C69:E69"/>
    <mergeCell ref="I70:J70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C1351-9DA2-4353-AE23-4D01486AA9B2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39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B1E87-8794-4D29-A8F1-3C33214DD3C9}">
  <sheetPr>
    <outlinePr summaryBelow="0"/>
  </sheetPr>
  <dimension ref="A1:AT144"/>
  <sheetViews>
    <sheetView topLeftCell="A114" workbookViewId="0">
      <selection activeCell="E122" sqref="E122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5546875" customWidth="1"/>
    <col min="15" max="25" width="0" hidden="1" customWidth="1"/>
    <col min="39" max="39" width="73.44140625" customWidth="1"/>
  </cols>
  <sheetData>
    <row r="1" spans="1:46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Q1" t="s">
        <v>103</v>
      </c>
    </row>
    <row r="2" spans="1:46" ht="25.05" customHeight="1" x14ac:dyDescent="0.25">
      <c r="A2" s="201" t="s">
        <v>102</v>
      </c>
      <c r="B2" s="195"/>
      <c r="C2" s="196" t="s">
        <v>44</v>
      </c>
      <c r="D2" s="197"/>
      <c r="E2" s="197"/>
      <c r="F2" s="197"/>
      <c r="G2" s="203"/>
      <c r="Q2" t="s">
        <v>104</v>
      </c>
    </row>
    <row r="3" spans="1:46" ht="25.05" customHeight="1" x14ac:dyDescent="0.25">
      <c r="A3" s="202" t="s">
        <v>7</v>
      </c>
      <c r="B3" s="200"/>
      <c r="C3" s="198" t="s">
        <v>41</v>
      </c>
      <c r="D3" s="199"/>
      <c r="E3" s="199"/>
      <c r="F3" s="199"/>
      <c r="G3" s="204"/>
      <c r="Q3" t="s">
        <v>105</v>
      </c>
    </row>
    <row r="4" spans="1:46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Q4" t="s">
        <v>106</v>
      </c>
    </row>
    <row r="5" spans="1:46" hidden="1" x14ac:dyDescent="0.25">
      <c r="A5" s="205" t="s">
        <v>107</v>
      </c>
      <c r="B5" s="206"/>
      <c r="C5" s="207"/>
      <c r="D5" s="208"/>
      <c r="E5" s="208"/>
      <c r="F5" s="208"/>
      <c r="G5" s="209"/>
      <c r="Q5" t="s">
        <v>108</v>
      </c>
    </row>
    <row r="7" spans="1:46" x14ac:dyDescent="0.25">
      <c r="A7" s="215" t="s">
        <v>109</v>
      </c>
      <c r="B7" s="216" t="s">
        <v>110</v>
      </c>
      <c r="C7" s="216" t="s">
        <v>111</v>
      </c>
      <c r="D7" s="215" t="s">
        <v>112</v>
      </c>
      <c r="E7" s="215" t="s">
        <v>113</v>
      </c>
      <c r="F7" s="210" t="s">
        <v>114</v>
      </c>
      <c r="G7" s="231" t="s">
        <v>28</v>
      </c>
    </row>
    <row r="8" spans="1:46" x14ac:dyDescent="0.25">
      <c r="A8" s="232" t="s">
        <v>115</v>
      </c>
      <c r="B8" s="233" t="s">
        <v>56</v>
      </c>
      <c r="C8" s="234" t="s">
        <v>57</v>
      </c>
      <c r="D8" s="217"/>
      <c r="E8" s="235"/>
      <c r="F8" s="236"/>
      <c r="G8" s="236">
        <f>SUMIF(Q9:Q9,"&lt;&gt;NOR",G9:G9)</f>
        <v>0</v>
      </c>
      <c r="Q8" t="s">
        <v>116</v>
      </c>
    </row>
    <row r="9" spans="1:46" ht="20.399999999999999" outlineLevel="1" x14ac:dyDescent="0.25">
      <c r="A9" s="212">
        <v>1</v>
      </c>
      <c r="B9" s="218" t="s">
        <v>117</v>
      </c>
      <c r="C9" s="256" t="s">
        <v>118</v>
      </c>
      <c r="D9" s="220" t="s">
        <v>119</v>
      </c>
      <c r="E9" s="223">
        <v>3.1326000000000001</v>
      </c>
      <c r="F9" s="226">
        <v>0</v>
      </c>
      <c r="G9" s="227">
        <f>ROUND(E9*F9,2)</f>
        <v>0</v>
      </c>
      <c r="H9" s="211"/>
      <c r="I9" s="211"/>
      <c r="J9" s="211"/>
      <c r="K9" s="211"/>
      <c r="L9" s="211"/>
      <c r="M9" s="211"/>
      <c r="N9" s="211"/>
      <c r="O9" s="211"/>
      <c r="P9" s="211"/>
      <c r="Q9" s="211" t="s">
        <v>120</v>
      </c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</row>
    <row r="10" spans="1:46" x14ac:dyDescent="0.25">
      <c r="A10" s="213" t="s">
        <v>115</v>
      </c>
      <c r="B10" s="219" t="s">
        <v>58</v>
      </c>
      <c r="C10" s="257" t="s">
        <v>59</v>
      </c>
      <c r="D10" s="221"/>
      <c r="E10" s="224"/>
      <c r="F10" s="228"/>
      <c r="G10" s="228">
        <f>SUMIF(Q11:Q16,"&lt;&gt;NOR",G11:G16)</f>
        <v>0</v>
      </c>
      <c r="Q10" t="s">
        <v>116</v>
      </c>
    </row>
    <row r="11" spans="1:46" outlineLevel="1" x14ac:dyDescent="0.25">
      <c r="A11" s="212">
        <v>2</v>
      </c>
      <c r="B11" s="218" t="s">
        <v>121</v>
      </c>
      <c r="C11" s="256" t="s">
        <v>122</v>
      </c>
      <c r="D11" s="220" t="s">
        <v>119</v>
      </c>
      <c r="E11" s="223">
        <v>13.9785</v>
      </c>
      <c r="F11" s="226">
        <v>0</v>
      </c>
      <c r="G11" s="227">
        <f>ROUND(E11*F11,2)</f>
        <v>0</v>
      </c>
      <c r="H11" s="211"/>
      <c r="I11" s="211"/>
      <c r="J11" s="211"/>
      <c r="K11" s="211"/>
      <c r="L11" s="211"/>
      <c r="M11" s="211"/>
      <c r="N11" s="211"/>
      <c r="O11" s="211"/>
      <c r="P11" s="211"/>
      <c r="Q11" s="211" t="s">
        <v>120</v>
      </c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</row>
    <row r="12" spans="1:46" ht="20.399999999999999" outlineLevel="1" x14ac:dyDescent="0.25">
      <c r="A12" s="212">
        <v>3</v>
      </c>
      <c r="B12" s="218" t="s">
        <v>123</v>
      </c>
      <c r="C12" s="256" t="s">
        <v>124</v>
      </c>
      <c r="D12" s="220" t="s">
        <v>119</v>
      </c>
      <c r="E12" s="223">
        <v>105.59610000000001</v>
      </c>
      <c r="F12" s="226">
        <v>0</v>
      </c>
      <c r="G12" s="227">
        <f>ROUND(E12*F12,2)</f>
        <v>0</v>
      </c>
      <c r="H12" s="211"/>
      <c r="I12" s="211"/>
      <c r="J12" s="211"/>
      <c r="K12" s="211"/>
      <c r="L12" s="211"/>
      <c r="M12" s="211"/>
      <c r="N12" s="211"/>
      <c r="O12" s="211"/>
      <c r="P12" s="211"/>
      <c r="Q12" s="211" t="s">
        <v>120</v>
      </c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</row>
    <row r="13" spans="1:46" outlineLevel="1" x14ac:dyDescent="0.25">
      <c r="A13" s="212">
        <v>4</v>
      </c>
      <c r="B13" s="218" t="s">
        <v>125</v>
      </c>
      <c r="C13" s="256" t="s">
        <v>126</v>
      </c>
      <c r="D13" s="220" t="s">
        <v>119</v>
      </c>
      <c r="E13" s="223">
        <v>65.040000000000006</v>
      </c>
      <c r="F13" s="226">
        <v>0</v>
      </c>
      <c r="G13" s="227">
        <f>ROUND(E13*F13,2)</f>
        <v>0</v>
      </c>
      <c r="H13" s="211"/>
      <c r="I13" s="211"/>
      <c r="J13" s="211"/>
      <c r="K13" s="211"/>
      <c r="L13" s="211"/>
      <c r="M13" s="211"/>
      <c r="N13" s="211"/>
      <c r="O13" s="211"/>
      <c r="P13" s="211"/>
      <c r="Q13" s="211" t="s">
        <v>120</v>
      </c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</row>
    <row r="14" spans="1:46" outlineLevel="1" x14ac:dyDescent="0.25">
      <c r="A14" s="212">
        <v>5</v>
      </c>
      <c r="B14" s="218" t="s">
        <v>127</v>
      </c>
      <c r="C14" s="256" t="s">
        <v>128</v>
      </c>
      <c r="D14" s="220" t="s">
        <v>119</v>
      </c>
      <c r="E14" s="223">
        <v>105.59610000000001</v>
      </c>
      <c r="F14" s="226">
        <v>0</v>
      </c>
      <c r="G14" s="227">
        <f>ROUND(E14*F14,2)</f>
        <v>0</v>
      </c>
      <c r="H14" s="211"/>
      <c r="I14" s="211"/>
      <c r="J14" s="211"/>
      <c r="K14" s="211"/>
      <c r="L14" s="211"/>
      <c r="M14" s="211"/>
      <c r="N14" s="211"/>
      <c r="O14" s="211"/>
      <c r="P14" s="211"/>
      <c r="Q14" s="211" t="s">
        <v>120</v>
      </c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</row>
    <row r="15" spans="1:46" ht="20.399999999999999" outlineLevel="1" x14ac:dyDescent="0.25">
      <c r="A15" s="212">
        <v>6</v>
      </c>
      <c r="B15" s="218" t="s">
        <v>129</v>
      </c>
      <c r="C15" s="256" t="s">
        <v>130</v>
      </c>
      <c r="D15" s="220" t="s">
        <v>119</v>
      </c>
      <c r="E15" s="223">
        <v>105.59610000000001</v>
      </c>
      <c r="F15" s="226">
        <v>0</v>
      </c>
      <c r="G15" s="227">
        <f>ROUND(E15*F15,2)</f>
        <v>0</v>
      </c>
      <c r="H15" s="211"/>
      <c r="I15" s="211"/>
      <c r="J15" s="211"/>
      <c r="K15" s="211"/>
      <c r="L15" s="211"/>
      <c r="M15" s="211"/>
      <c r="N15" s="211"/>
      <c r="O15" s="211"/>
      <c r="P15" s="211"/>
      <c r="Q15" s="211" t="s">
        <v>120</v>
      </c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</row>
    <row r="16" spans="1:46" outlineLevel="1" x14ac:dyDescent="0.25">
      <c r="A16" s="212">
        <v>7</v>
      </c>
      <c r="B16" s="218" t="s">
        <v>131</v>
      </c>
      <c r="C16" s="256" t="s">
        <v>132</v>
      </c>
      <c r="D16" s="220" t="s">
        <v>119</v>
      </c>
      <c r="E16" s="223">
        <v>105.59610000000001</v>
      </c>
      <c r="F16" s="226">
        <v>0</v>
      </c>
      <c r="G16" s="227">
        <f>ROUND(E16*F16,2)</f>
        <v>0</v>
      </c>
      <c r="H16" s="211"/>
      <c r="I16" s="211"/>
      <c r="J16" s="211"/>
      <c r="K16" s="211"/>
      <c r="L16" s="211"/>
      <c r="M16" s="211"/>
      <c r="N16" s="211"/>
      <c r="O16" s="211"/>
      <c r="P16" s="211"/>
      <c r="Q16" s="211" t="s">
        <v>120</v>
      </c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</row>
    <row r="17" spans="1:46" x14ac:dyDescent="0.25">
      <c r="A17" s="213" t="s">
        <v>115</v>
      </c>
      <c r="B17" s="219" t="s">
        <v>60</v>
      </c>
      <c r="C17" s="257" t="s">
        <v>61</v>
      </c>
      <c r="D17" s="221"/>
      <c r="E17" s="224"/>
      <c r="F17" s="228"/>
      <c r="G17" s="228">
        <f>SUMIF(Q18:Q20,"&lt;&gt;NOR",G18:G20)</f>
        <v>0</v>
      </c>
      <c r="Q17" t="s">
        <v>116</v>
      </c>
    </row>
    <row r="18" spans="1:46" outlineLevel="1" x14ac:dyDescent="0.25">
      <c r="A18" s="212">
        <v>8</v>
      </c>
      <c r="B18" s="218" t="s">
        <v>133</v>
      </c>
      <c r="C18" s="256" t="s">
        <v>134</v>
      </c>
      <c r="D18" s="220" t="s">
        <v>119</v>
      </c>
      <c r="E18" s="223">
        <v>65.040000000000006</v>
      </c>
      <c r="F18" s="226">
        <v>0</v>
      </c>
      <c r="G18" s="227">
        <f>ROUND(E18*F18,2)</f>
        <v>0</v>
      </c>
      <c r="H18" s="211"/>
      <c r="I18" s="211"/>
      <c r="J18" s="211"/>
      <c r="K18" s="211"/>
      <c r="L18" s="211"/>
      <c r="M18" s="211"/>
      <c r="N18" s="211"/>
      <c r="O18" s="211"/>
      <c r="P18" s="211"/>
      <c r="Q18" s="211" t="s">
        <v>120</v>
      </c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</row>
    <row r="19" spans="1:46" ht="20.399999999999999" outlineLevel="1" x14ac:dyDescent="0.25">
      <c r="A19" s="212">
        <v>9</v>
      </c>
      <c r="B19" s="218" t="s">
        <v>135</v>
      </c>
      <c r="C19" s="256" t="s">
        <v>136</v>
      </c>
      <c r="D19" s="220" t="s">
        <v>119</v>
      </c>
      <c r="E19" s="223">
        <v>65.040000000000006</v>
      </c>
      <c r="F19" s="226">
        <v>0</v>
      </c>
      <c r="G19" s="227">
        <f>ROUND(E19*F19,2)</f>
        <v>0</v>
      </c>
      <c r="H19" s="211"/>
      <c r="I19" s="211"/>
      <c r="J19" s="211"/>
      <c r="K19" s="211"/>
      <c r="L19" s="211"/>
      <c r="M19" s="211"/>
      <c r="N19" s="211"/>
      <c r="O19" s="211"/>
      <c r="P19" s="211"/>
      <c r="Q19" s="211" t="s">
        <v>120</v>
      </c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</row>
    <row r="20" spans="1:46" outlineLevel="1" x14ac:dyDescent="0.25">
      <c r="A20" s="212"/>
      <c r="B20" s="218"/>
      <c r="C20" s="258" t="s">
        <v>137</v>
      </c>
      <c r="D20" s="222"/>
      <c r="E20" s="225"/>
      <c r="F20" s="229"/>
      <c r="G20" s="230"/>
      <c r="H20" s="211"/>
      <c r="I20" s="211"/>
      <c r="J20" s="211"/>
      <c r="K20" s="211"/>
      <c r="L20" s="211"/>
      <c r="M20" s="211"/>
      <c r="N20" s="211"/>
      <c r="O20" s="211"/>
      <c r="P20" s="211"/>
      <c r="Q20" s="211" t="s">
        <v>138</v>
      </c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4" t="str">
        <f>C20</f>
        <v>samonivelační hmota na dřevěné podklady</v>
      </c>
      <c r="AN20" s="211"/>
      <c r="AO20" s="211"/>
      <c r="AP20" s="211"/>
      <c r="AQ20" s="211"/>
      <c r="AR20" s="211"/>
      <c r="AS20" s="211"/>
      <c r="AT20" s="211"/>
    </row>
    <row r="21" spans="1:46" x14ac:dyDescent="0.25">
      <c r="A21" s="213" t="s">
        <v>115</v>
      </c>
      <c r="B21" s="219" t="s">
        <v>62</v>
      </c>
      <c r="C21" s="257" t="s">
        <v>63</v>
      </c>
      <c r="D21" s="221"/>
      <c r="E21" s="224"/>
      <c r="F21" s="228"/>
      <c r="G21" s="228">
        <f>SUMIF(Q22:Q22,"&lt;&gt;NOR",G22:G22)</f>
        <v>0</v>
      </c>
      <c r="Q21" t="s">
        <v>116</v>
      </c>
    </row>
    <row r="22" spans="1:46" ht="20.399999999999999" outlineLevel="1" x14ac:dyDescent="0.25">
      <c r="A22" s="212">
        <v>10</v>
      </c>
      <c r="B22" s="218" t="s">
        <v>139</v>
      </c>
      <c r="C22" s="256" t="s">
        <v>140</v>
      </c>
      <c r="D22" s="220" t="s">
        <v>141</v>
      </c>
      <c r="E22" s="223">
        <v>1</v>
      </c>
      <c r="F22" s="226">
        <v>0</v>
      </c>
      <c r="G22" s="227">
        <f>ROUND(E22*F22,2)</f>
        <v>0</v>
      </c>
      <c r="H22" s="211"/>
      <c r="I22" s="211"/>
      <c r="J22" s="211"/>
      <c r="K22" s="211"/>
      <c r="L22" s="211"/>
      <c r="M22" s="211"/>
      <c r="N22" s="211"/>
      <c r="O22" s="211"/>
      <c r="P22" s="211"/>
      <c r="Q22" s="211" t="s">
        <v>120</v>
      </c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</row>
    <row r="23" spans="1:46" x14ac:dyDescent="0.25">
      <c r="A23" s="213" t="s">
        <v>115</v>
      </c>
      <c r="B23" s="219" t="s">
        <v>64</v>
      </c>
      <c r="C23" s="257" t="s">
        <v>65</v>
      </c>
      <c r="D23" s="221"/>
      <c r="E23" s="224"/>
      <c r="F23" s="228"/>
      <c r="G23" s="228">
        <f>SUMIF(Q24:Q25,"&lt;&gt;NOR",G24:G25)</f>
        <v>0</v>
      </c>
      <c r="Q23" t="s">
        <v>116</v>
      </c>
    </row>
    <row r="24" spans="1:46" outlineLevel="1" x14ac:dyDescent="0.25">
      <c r="A24" s="212">
        <v>11</v>
      </c>
      <c r="B24" s="218" t="s">
        <v>142</v>
      </c>
      <c r="C24" s="256" t="s">
        <v>143</v>
      </c>
      <c r="D24" s="220" t="s">
        <v>144</v>
      </c>
      <c r="E24" s="223">
        <v>1</v>
      </c>
      <c r="F24" s="226">
        <v>0</v>
      </c>
      <c r="G24" s="227">
        <f>ROUND(E24*F24,2)</f>
        <v>0</v>
      </c>
      <c r="H24" s="211"/>
      <c r="I24" s="211"/>
      <c r="J24" s="211"/>
      <c r="K24" s="211"/>
      <c r="L24" s="211"/>
      <c r="M24" s="211"/>
      <c r="N24" s="211"/>
      <c r="O24" s="211"/>
      <c r="P24" s="211"/>
      <c r="Q24" s="211" t="s">
        <v>120</v>
      </c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</row>
    <row r="25" spans="1:46" outlineLevel="1" x14ac:dyDescent="0.25">
      <c r="A25" s="212">
        <v>12</v>
      </c>
      <c r="B25" s="218" t="s">
        <v>145</v>
      </c>
      <c r="C25" s="256" t="s">
        <v>146</v>
      </c>
      <c r="D25" s="220" t="s">
        <v>119</v>
      </c>
      <c r="E25" s="223">
        <v>31</v>
      </c>
      <c r="F25" s="226">
        <v>0</v>
      </c>
      <c r="G25" s="227">
        <f>ROUND(E25*F25,2)</f>
        <v>0</v>
      </c>
      <c r="H25" s="211"/>
      <c r="I25" s="211"/>
      <c r="J25" s="211"/>
      <c r="K25" s="211"/>
      <c r="L25" s="211"/>
      <c r="M25" s="211"/>
      <c r="N25" s="211"/>
      <c r="O25" s="211"/>
      <c r="P25" s="211"/>
      <c r="Q25" s="211" t="s">
        <v>120</v>
      </c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</row>
    <row r="26" spans="1:46" x14ac:dyDescent="0.25">
      <c r="A26" s="213" t="s">
        <v>115</v>
      </c>
      <c r="B26" s="219" t="s">
        <v>66</v>
      </c>
      <c r="C26" s="257" t="s">
        <v>67</v>
      </c>
      <c r="D26" s="221"/>
      <c r="E26" s="224"/>
      <c r="F26" s="228"/>
      <c r="G26" s="228">
        <f>SUMIF(Q27:Q27,"&lt;&gt;NOR",G27:G27)</f>
        <v>0</v>
      </c>
      <c r="Q26" t="s">
        <v>116</v>
      </c>
    </row>
    <row r="27" spans="1:46" ht="20.399999999999999" outlineLevel="1" x14ac:dyDescent="0.25">
      <c r="A27" s="212">
        <v>13</v>
      </c>
      <c r="B27" s="218" t="s">
        <v>147</v>
      </c>
      <c r="C27" s="256" t="s">
        <v>148</v>
      </c>
      <c r="D27" s="220" t="s">
        <v>119</v>
      </c>
      <c r="E27" s="223">
        <v>99.018500000000003</v>
      </c>
      <c r="F27" s="226">
        <v>0</v>
      </c>
      <c r="G27" s="227">
        <f>ROUND(E27*F27,2)</f>
        <v>0</v>
      </c>
      <c r="H27" s="211"/>
      <c r="I27" s="211"/>
      <c r="J27" s="211"/>
      <c r="K27" s="211"/>
      <c r="L27" s="211"/>
      <c r="M27" s="211"/>
      <c r="N27" s="211"/>
      <c r="O27" s="211"/>
      <c r="P27" s="211"/>
      <c r="Q27" s="211" t="s">
        <v>120</v>
      </c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1"/>
      <c r="AD27" s="211"/>
      <c r="AE27" s="211"/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</row>
    <row r="28" spans="1:46" x14ac:dyDescent="0.25">
      <c r="A28" s="213" t="s">
        <v>115</v>
      </c>
      <c r="B28" s="219" t="s">
        <v>68</v>
      </c>
      <c r="C28" s="257" t="s">
        <v>69</v>
      </c>
      <c r="D28" s="221"/>
      <c r="E28" s="224"/>
      <c r="F28" s="228"/>
      <c r="G28" s="228">
        <f>SUMIF(Q29:Q30,"&lt;&gt;NOR",G29:G30)</f>
        <v>0</v>
      </c>
      <c r="Q28" t="s">
        <v>116</v>
      </c>
    </row>
    <row r="29" spans="1:46" outlineLevel="1" x14ac:dyDescent="0.25">
      <c r="A29" s="212">
        <v>14</v>
      </c>
      <c r="B29" s="218" t="s">
        <v>149</v>
      </c>
      <c r="C29" s="256" t="s">
        <v>150</v>
      </c>
      <c r="D29" s="220" t="s">
        <v>119</v>
      </c>
      <c r="E29" s="223">
        <v>1.7729999999999999</v>
      </c>
      <c r="F29" s="226">
        <v>0</v>
      </c>
      <c r="G29" s="227">
        <f>ROUND(E29*F29,2)</f>
        <v>0</v>
      </c>
      <c r="H29" s="211"/>
      <c r="I29" s="211"/>
      <c r="J29" s="211"/>
      <c r="K29" s="211"/>
      <c r="L29" s="211"/>
      <c r="M29" s="211"/>
      <c r="N29" s="211"/>
      <c r="O29" s="211"/>
      <c r="P29" s="211"/>
      <c r="Q29" s="211" t="s">
        <v>120</v>
      </c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</row>
    <row r="30" spans="1:46" ht="20.399999999999999" outlineLevel="1" x14ac:dyDescent="0.25">
      <c r="A30" s="212">
        <v>15</v>
      </c>
      <c r="B30" s="218" t="s">
        <v>151</v>
      </c>
      <c r="C30" s="256" t="s">
        <v>152</v>
      </c>
      <c r="D30" s="220" t="s">
        <v>141</v>
      </c>
      <c r="E30" s="223">
        <v>1</v>
      </c>
      <c r="F30" s="226">
        <v>0</v>
      </c>
      <c r="G30" s="227">
        <f>ROUND(E30*F30,2)</f>
        <v>0</v>
      </c>
      <c r="H30" s="211"/>
      <c r="I30" s="211"/>
      <c r="J30" s="211"/>
      <c r="K30" s="211"/>
      <c r="L30" s="211"/>
      <c r="M30" s="211"/>
      <c r="N30" s="211"/>
      <c r="O30" s="211"/>
      <c r="P30" s="211"/>
      <c r="Q30" s="211" t="s">
        <v>120</v>
      </c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</row>
    <row r="31" spans="1:46" x14ac:dyDescent="0.25">
      <c r="A31" s="213" t="s">
        <v>115</v>
      </c>
      <c r="B31" s="219" t="s">
        <v>70</v>
      </c>
      <c r="C31" s="257" t="s">
        <v>71</v>
      </c>
      <c r="D31" s="221"/>
      <c r="E31" s="224"/>
      <c r="F31" s="228"/>
      <c r="G31" s="228">
        <f>SUMIF(Q32:Q41,"&lt;&gt;NOR",G32:G41)</f>
        <v>0</v>
      </c>
      <c r="Q31" t="s">
        <v>116</v>
      </c>
    </row>
    <row r="32" spans="1:46" outlineLevel="1" x14ac:dyDescent="0.25">
      <c r="A32" s="212">
        <v>16</v>
      </c>
      <c r="B32" s="218" t="s">
        <v>153</v>
      </c>
      <c r="C32" s="256" t="s">
        <v>154</v>
      </c>
      <c r="D32" s="220" t="s">
        <v>119</v>
      </c>
      <c r="E32" s="223">
        <v>3.1326000000000001</v>
      </c>
      <c r="F32" s="226">
        <v>0</v>
      </c>
      <c r="G32" s="227">
        <f>ROUND(E32*F32,2)</f>
        <v>0</v>
      </c>
      <c r="H32" s="211"/>
      <c r="I32" s="211"/>
      <c r="J32" s="211"/>
      <c r="K32" s="211"/>
      <c r="L32" s="211"/>
      <c r="M32" s="211"/>
      <c r="N32" s="211"/>
      <c r="O32" s="211"/>
      <c r="P32" s="211"/>
      <c r="Q32" s="211" t="s">
        <v>120</v>
      </c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</row>
    <row r="33" spans="1:46" outlineLevel="1" x14ac:dyDescent="0.25">
      <c r="A33" s="212">
        <v>17</v>
      </c>
      <c r="B33" s="218" t="s">
        <v>155</v>
      </c>
      <c r="C33" s="256" t="s">
        <v>156</v>
      </c>
      <c r="D33" s="220" t="s">
        <v>119</v>
      </c>
      <c r="E33" s="223">
        <v>65.040000000000006</v>
      </c>
      <c r="F33" s="226">
        <v>0</v>
      </c>
      <c r="G33" s="227">
        <f>ROUND(E33*F33,2)</f>
        <v>0</v>
      </c>
      <c r="H33" s="211"/>
      <c r="I33" s="211"/>
      <c r="J33" s="211"/>
      <c r="K33" s="211"/>
      <c r="L33" s="211"/>
      <c r="M33" s="211"/>
      <c r="N33" s="211"/>
      <c r="O33" s="211"/>
      <c r="P33" s="211"/>
      <c r="Q33" s="211" t="s">
        <v>120</v>
      </c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/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</row>
    <row r="34" spans="1:46" outlineLevel="1" x14ac:dyDescent="0.25">
      <c r="A34" s="212">
        <v>18</v>
      </c>
      <c r="B34" s="218" t="s">
        <v>157</v>
      </c>
      <c r="C34" s="256" t="s">
        <v>158</v>
      </c>
      <c r="D34" s="220" t="s">
        <v>119</v>
      </c>
      <c r="E34" s="223">
        <v>105.59610000000001</v>
      </c>
      <c r="F34" s="226">
        <v>0</v>
      </c>
      <c r="G34" s="227">
        <f>ROUND(E34*F34,2)</f>
        <v>0</v>
      </c>
      <c r="H34" s="211"/>
      <c r="I34" s="211"/>
      <c r="J34" s="211"/>
      <c r="K34" s="211"/>
      <c r="L34" s="211"/>
      <c r="M34" s="211"/>
      <c r="N34" s="211"/>
      <c r="O34" s="211"/>
      <c r="P34" s="211"/>
      <c r="Q34" s="211" t="s">
        <v>120</v>
      </c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</row>
    <row r="35" spans="1:46" ht="20.399999999999999" outlineLevel="1" x14ac:dyDescent="0.25">
      <c r="A35" s="212">
        <v>19</v>
      </c>
      <c r="B35" s="218" t="s">
        <v>159</v>
      </c>
      <c r="C35" s="256" t="s">
        <v>160</v>
      </c>
      <c r="D35" s="220" t="s">
        <v>161</v>
      </c>
      <c r="E35" s="223">
        <v>4</v>
      </c>
      <c r="F35" s="226">
        <v>0</v>
      </c>
      <c r="G35" s="227">
        <f>ROUND(E35*F35,2)</f>
        <v>0</v>
      </c>
      <c r="H35" s="211"/>
      <c r="I35" s="211"/>
      <c r="J35" s="211"/>
      <c r="K35" s="211"/>
      <c r="L35" s="211"/>
      <c r="M35" s="211"/>
      <c r="N35" s="211"/>
      <c r="O35" s="211"/>
      <c r="P35" s="211"/>
      <c r="Q35" s="211" t="s">
        <v>120</v>
      </c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</row>
    <row r="36" spans="1:46" ht="20.399999999999999" outlineLevel="1" x14ac:dyDescent="0.25">
      <c r="A36" s="212">
        <v>20</v>
      </c>
      <c r="B36" s="218" t="s">
        <v>162</v>
      </c>
      <c r="C36" s="256" t="s">
        <v>163</v>
      </c>
      <c r="D36" s="220" t="s">
        <v>164</v>
      </c>
      <c r="E36" s="223">
        <v>10.46</v>
      </c>
      <c r="F36" s="226">
        <v>0</v>
      </c>
      <c r="G36" s="227">
        <f>ROUND(E36*F36,2)</f>
        <v>0</v>
      </c>
      <c r="H36" s="211"/>
      <c r="I36" s="211"/>
      <c r="J36" s="211"/>
      <c r="K36" s="211"/>
      <c r="L36" s="211"/>
      <c r="M36" s="211"/>
      <c r="N36" s="211"/>
      <c r="O36" s="211"/>
      <c r="P36" s="211"/>
      <c r="Q36" s="211" t="s">
        <v>120</v>
      </c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</row>
    <row r="37" spans="1:46" outlineLevel="1" x14ac:dyDescent="0.25">
      <c r="A37" s="212">
        <v>21</v>
      </c>
      <c r="B37" s="218" t="s">
        <v>165</v>
      </c>
      <c r="C37" s="256" t="s">
        <v>166</v>
      </c>
      <c r="D37" s="220" t="s">
        <v>164</v>
      </c>
      <c r="E37" s="223">
        <v>10.46</v>
      </c>
      <c r="F37" s="226">
        <v>0</v>
      </c>
      <c r="G37" s="227">
        <f>ROUND(E37*F37,2)</f>
        <v>0</v>
      </c>
      <c r="H37" s="211"/>
      <c r="I37" s="211"/>
      <c r="J37" s="211"/>
      <c r="K37" s="211"/>
      <c r="L37" s="211"/>
      <c r="M37" s="211"/>
      <c r="N37" s="211"/>
      <c r="O37" s="211"/>
      <c r="P37" s="211"/>
      <c r="Q37" s="211" t="s">
        <v>120</v>
      </c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</row>
    <row r="38" spans="1:46" outlineLevel="1" x14ac:dyDescent="0.25">
      <c r="A38" s="212">
        <v>22</v>
      </c>
      <c r="B38" s="218" t="s">
        <v>167</v>
      </c>
      <c r="C38" s="256" t="s">
        <v>168</v>
      </c>
      <c r="D38" s="220" t="s">
        <v>164</v>
      </c>
      <c r="E38" s="223">
        <v>52.3</v>
      </c>
      <c r="F38" s="226">
        <v>0</v>
      </c>
      <c r="G38" s="227">
        <f>ROUND(E38*F38,2)</f>
        <v>0</v>
      </c>
      <c r="H38" s="211"/>
      <c r="I38" s="211"/>
      <c r="J38" s="211"/>
      <c r="K38" s="211"/>
      <c r="L38" s="211"/>
      <c r="M38" s="211"/>
      <c r="N38" s="211"/>
      <c r="O38" s="211"/>
      <c r="P38" s="211"/>
      <c r="Q38" s="211" t="s">
        <v>120</v>
      </c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</row>
    <row r="39" spans="1:46" outlineLevel="1" x14ac:dyDescent="0.25">
      <c r="A39" s="212">
        <v>23</v>
      </c>
      <c r="B39" s="218" t="s">
        <v>169</v>
      </c>
      <c r="C39" s="256" t="s">
        <v>170</v>
      </c>
      <c r="D39" s="220" t="s">
        <v>164</v>
      </c>
      <c r="E39" s="223">
        <v>10.46</v>
      </c>
      <c r="F39" s="226">
        <v>0</v>
      </c>
      <c r="G39" s="227">
        <f>ROUND(E39*F39,2)</f>
        <v>0</v>
      </c>
      <c r="H39" s="211"/>
      <c r="I39" s="211"/>
      <c r="J39" s="211"/>
      <c r="K39" s="211"/>
      <c r="L39" s="211"/>
      <c r="M39" s="211"/>
      <c r="N39" s="211"/>
      <c r="O39" s="211"/>
      <c r="P39" s="211"/>
      <c r="Q39" s="211" t="s">
        <v>120</v>
      </c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</row>
    <row r="40" spans="1:46" ht="20.399999999999999" outlineLevel="1" x14ac:dyDescent="0.25">
      <c r="A40" s="212">
        <v>24</v>
      </c>
      <c r="B40" s="218" t="s">
        <v>171</v>
      </c>
      <c r="C40" s="256" t="s">
        <v>172</v>
      </c>
      <c r="D40" s="220" t="s">
        <v>164</v>
      </c>
      <c r="E40" s="223">
        <v>10.46</v>
      </c>
      <c r="F40" s="226">
        <v>0</v>
      </c>
      <c r="G40" s="227">
        <f>ROUND(E40*F40,2)</f>
        <v>0</v>
      </c>
      <c r="H40" s="211"/>
      <c r="I40" s="211"/>
      <c r="J40" s="211"/>
      <c r="K40" s="211"/>
      <c r="L40" s="211"/>
      <c r="M40" s="211"/>
      <c r="N40" s="211"/>
      <c r="O40" s="211"/>
      <c r="P40" s="211"/>
      <c r="Q40" s="211" t="s">
        <v>120</v>
      </c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</row>
    <row r="41" spans="1:46" ht="20.399999999999999" outlineLevel="1" x14ac:dyDescent="0.25">
      <c r="A41" s="212">
        <v>25</v>
      </c>
      <c r="B41" s="218" t="s">
        <v>173</v>
      </c>
      <c r="C41" s="256" t="s">
        <v>174</v>
      </c>
      <c r="D41" s="220" t="s">
        <v>164</v>
      </c>
      <c r="E41" s="223">
        <v>10.46</v>
      </c>
      <c r="F41" s="226">
        <v>0</v>
      </c>
      <c r="G41" s="227">
        <f>ROUND(E41*F41,2)</f>
        <v>0</v>
      </c>
      <c r="H41" s="211"/>
      <c r="I41" s="211"/>
      <c r="J41" s="211"/>
      <c r="K41" s="211"/>
      <c r="L41" s="211"/>
      <c r="M41" s="211"/>
      <c r="N41" s="211"/>
      <c r="O41" s="211"/>
      <c r="P41" s="211"/>
      <c r="Q41" s="211" t="s">
        <v>120</v>
      </c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</row>
    <row r="42" spans="1:46" x14ac:dyDescent="0.25">
      <c r="A42" s="213" t="s">
        <v>115</v>
      </c>
      <c r="B42" s="219" t="s">
        <v>72</v>
      </c>
      <c r="C42" s="257" t="s">
        <v>73</v>
      </c>
      <c r="D42" s="221"/>
      <c r="E42" s="224"/>
      <c r="F42" s="228"/>
      <c r="G42" s="228">
        <f>SUMIF(Q43:Q43,"&lt;&gt;NOR",G43:G43)</f>
        <v>0</v>
      </c>
      <c r="Q42" t="s">
        <v>116</v>
      </c>
    </row>
    <row r="43" spans="1:46" outlineLevel="1" x14ac:dyDescent="0.25">
      <c r="A43" s="212">
        <v>26</v>
      </c>
      <c r="B43" s="218" t="s">
        <v>175</v>
      </c>
      <c r="C43" s="256" t="s">
        <v>176</v>
      </c>
      <c r="D43" s="220" t="s">
        <v>164</v>
      </c>
      <c r="E43" s="223">
        <v>6.65</v>
      </c>
      <c r="F43" s="226">
        <v>0</v>
      </c>
      <c r="G43" s="227">
        <f>ROUND(E43*F43,2)</f>
        <v>0</v>
      </c>
      <c r="H43" s="211"/>
      <c r="I43" s="211"/>
      <c r="J43" s="211"/>
      <c r="K43" s="211"/>
      <c r="L43" s="211"/>
      <c r="M43" s="211"/>
      <c r="N43" s="211"/>
      <c r="O43" s="211"/>
      <c r="P43" s="211"/>
      <c r="Q43" s="211" t="s">
        <v>120</v>
      </c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</row>
    <row r="44" spans="1:46" x14ac:dyDescent="0.25">
      <c r="A44" s="213" t="s">
        <v>115</v>
      </c>
      <c r="B44" s="219" t="s">
        <v>74</v>
      </c>
      <c r="C44" s="257" t="s">
        <v>75</v>
      </c>
      <c r="D44" s="221"/>
      <c r="E44" s="224"/>
      <c r="F44" s="228"/>
      <c r="G44" s="228">
        <f>SUMIF(Q45:Q49,"&lt;&gt;NOR",G45:G49)</f>
        <v>0</v>
      </c>
      <c r="Q44" t="s">
        <v>116</v>
      </c>
    </row>
    <row r="45" spans="1:46" outlineLevel="1" x14ac:dyDescent="0.25">
      <c r="A45" s="212">
        <v>27</v>
      </c>
      <c r="B45" s="218" t="s">
        <v>177</v>
      </c>
      <c r="C45" s="256" t="s">
        <v>178</v>
      </c>
      <c r="D45" s="220" t="s">
        <v>179</v>
      </c>
      <c r="E45" s="223">
        <v>1</v>
      </c>
      <c r="F45" s="226">
        <v>0</v>
      </c>
      <c r="G45" s="227">
        <f>ROUND(E45*F45,2)</f>
        <v>0</v>
      </c>
      <c r="H45" s="211"/>
      <c r="I45" s="211"/>
      <c r="J45" s="211"/>
      <c r="K45" s="211"/>
      <c r="L45" s="211"/>
      <c r="M45" s="211"/>
      <c r="N45" s="211"/>
      <c r="O45" s="211"/>
      <c r="P45" s="211"/>
      <c r="Q45" s="211" t="s">
        <v>120</v>
      </c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</row>
    <row r="46" spans="1:46" outlineLevel="1" x14ac:dyDescent="0.25">
      <c r="A46" s="212">
        <v>28</v>
      </c>
      <c r="B46" s="218" t="s">
        <v>180</v>
      </c>
      <c r="C46" s="256" t="s">
        <v>181</v>
      </c>
      <c r="D46" s="220" t="s">
        <v>179</v>
      </c>
      <c r="E46" s="223">
        <v>1</v>
      </c>
      <c r="F46" s="226">
        <v>0</v>
      </c>
      <c r="G46" s="227">
        <f>ROUND(E46*F46,2)</f>
        <v>0</v>
      </c>
      <c r="H46" s="211"/>
      <c r="I46" s="211"/>
      <c r="J46" s="211"/>
      <c r="K46" s="211"/>
      <c r="L46" s="211"/>
      <c r="M46" s="211"/>
      <c r="N46" s="211"/>
      <c r="O46" s="211"/>
      <c r="P46" s="211"/>
      <c r="Q46" s="211" t="s">
        <v>120</v>
      </c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</row>
    <row r="47" spans="1:46" outlineLevel="1" x14ac:dyDescent="0.25">
      <c r="A47" s="212">
        <v>29</v>
      </c>
      <c r="B47" s="218" t="s">
        <v>182</v>
      </c>
      <c r="C47" s="256" t="s">
        <v>183</v>
      </c>
      <c r="D47" s="220" t="s">
        <v>141</v>
      </c>
      <c r="E47" s="223">
        <v>1</v>
      </c>
      <c r="F47" s="226">
        <v>0</v>
      </c>
      <c r="G47" s="227">
        <f>ROUND(E47*F47,2)</f>
        <v>0</v>
      </c>
      <c r="H47" s="211"/>
      <c r="I47" s="211"/>
      <c r="J47" s="211"/>
      <c r="K47" s="211"/>
      <c r="L47" s="211"/>
      <c r="M47" s="211"/>
      <c r="N47" s="211"/>
      <c r="O47" s="211"/>
      <c r="P47" s="211"/>
      <c r="Q47" s="211" t="s">
        <v>120</v>
      </c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</row>
    <row r="48" spans="1:46" ht="20.399999999999999" outlineLevel="1" x14ac:dyDescent="0.25">
      <c r="A48" s="212">
        <v>30</v>
      </c>
      <c r="B48" s="218" t="s">
        <v>184</v>
      </c>
      <c r="C48" s="256" t="s">
        <v>185</v>
      </c>
      <c r="D48" s="220" t="s">
        <v>186</v>
      </c>
      <c r="E48" s="223">
        <v>3</v>
      </c>
      <c r="F48" s="226">
        <v>0</v>
      </c>
      <c r="G48" s="227">
        <f>ROUND(E48*F48,2)</f>
        <v>0</v>
      </c>
      <c r="H48" s="211"/>
      <c r="I48" s="211"/>
      <c r="J48" s="211"/>
      <c r="K48" s="211"/>
      <c r="L48" s="211"/>
      <c r="M48" s="211"/>
      <c r="N48" s="211"/>
      <c r="O48" s="211"/>
      <c r="P48" s="211"/>
      <c r="Q48" s="211" t="s">
        <v>120</v>
      </c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</row>
    <row r="49" spans="1:46" outlineLevel="1" x14ac:dyDescent="0.25">
      <c r="A49" s="212">
        <v>31</v>
      </c>
      <c r="B49" s="218" t="s">
        <v>187</v>
      </c>
      <c r="C49" s="256" t="s">
        <v>188</v>
      </c>
      <c r="D49" s="220" t="s">
        <v>164</v>
      </c>
      <c r="E49" s="223">
        <v>0.03</v>
      </c>
      <c r="F49" s="226">
        <v>0</v>
      </c>
      <c r="G49" s="227">
        <f>ROUND(E49*F49,2)</f>
        <v>0</v>
      </c>
      <c r="H49" s="211"/>
      <c r="I49" s="211"/>
      <c r="J49" s="211"/>
      <c r="K49" s="211"/>
      <c r="L49" s="211"/>
      <c r="M49" s="211"/>
      <c r="N49" s="211"/>
      <c r="O49" s="211"/>
      <c r="P49" s="211"/>
      <c r="Q49" s="211" t="s">
        <v>120</v>
      </c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</row>
    <row r="50" spans="1:46" x14ac:dyDescent="0.25">
      <c r="A50" s="213" t="s">
        <v>115</v>
      </c>
      <c r="B50" s="219" t="s">
        <v>76</v>
      </c>
      <c r="C50" s="257" t="s">
        <v>77</v>
      </c>
      <c r="D50" s="221"/>
      <c r="E50" s="224"/>
      <c r="F50" s="228"/>
      <c r="G50" s="228">
        <f>SUMIF(Q51:Q57,"&lt;&gt;NOR",G51:G57)</f>
        <v>0</v>
      </c>
      <c r="Q50" t="s">
        <v>116</v>
      </c>
    </row>
    <row r="51" spans="1:46" outlineLevel="1" x14ac:dyDescent="0.25">
      <c r="A51" s="212">
        <v>32</v>
      </c>
      <c r="B51" s="218" t="s">
        <v>189</v>
      </c>
      <c r="C51" s="256" t="s">
        <v>190</v>
      </c>
      <c r="D51" s="220" t="s">
        <v>179</v>
      </c>
      <c r="E51" s="223">
        <v>1</v>
      </c>
      <c r="F51" s="226">
        <v>0</v>
      </c>
      <c r="G51" s="227">
        <f>ROUND(E51*F51,2)</f>
        <v>0</v>
      </c>
      <c r="H51" s="211"/>
      <c r="I51" s="211"/>
      <c r="J51" s="211"/>
      <c r="K51" s="211"/>
      <c r="L51" s="211"/>
      <c r="M51" s="211"/>
      <c r="N51" s="211"/>
      <c r="O51" s="211"/>
      <c r="P51" s="211"/>
      <c r="Q51" s="211" t="s">
        <v>120</v>
      </c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</row>
    <row r="52" spans="1:46" ht="20.399999999999999" outlineLevel="1" x14ac:dyDescent="0.25">
      <c r="A52" s="212">
        <v>33</v>
      </c>
      <c r="B52" s="218" t="s">
        <v>191</v>
      </c>
      <c r="C52" s="256" t="s">
        <v>192</v>
      </c>
      <c r="D52" s="220" t="s">
        <v>179</v>
      </c>
      <c r="E52" s="223">
        <v>1</v>
      </c>
      <c r="F52" s="226">
        <v>0</v>
      </c>
      <c r="G52" s="227">
        <f>ROUND(E52*F52,2)</f>
        <v>0</v>
      </c>
      <c r="H52" s="211"/>
      <c r="I52" s="211"/>
      <c r="J52" s="211"/>
      <c r="K52" s="211"/>
      <c r="L52" s="211"/>
      <c r="M52" s="211"/>
      <c r="N52" s="211"/>
      <c r="O52" s="211"/>
      <c r="P52" s="211"/>
      <c r="Q52" s="211" t="s">
        <v>120</v>
      </c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</row>
    <row r="53" spans="1:46" outlineLevel="1" x14ac:dyDescent="0.25">
      <c r="A53" s="212">
        <v>34</v>
      </c>
      <c r="B53" s="218" t="s">
        <v>193</v>
      </c>
      <c r="C53" s="256" t="s">
        <v>194</v>
      </c>
      <c r="D53" s="220" t="s">
        <v>179</v>
      </c>
      <c r="E53" s="223">
        <v>1</v>
      </c>
      <c r="F53" s="226">
        <v>0</v>
      </c>
      <c r="G53" s="227">
        <f>ROUND(E53*F53,2)</f>
        <v>0</v>
      </c>
      <c r="H53" s="211"/>
      <c r="I53" s="211"/>
      <c r="J53" s="211"/>
      <c r="K53" s="211"/>
      <c r="L53" s="211"/>
      <c r="M53" s="211"/>
      <c r="N53" s="211"/>
      <c r="O53" s="211"/>
      <c r="P53" s="211"/>
      <c r="Q53" s="211" t="s">
        <v>120</v>
      </c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</row>
    <row r="54" spans="1:46" outlineLevel="1" x14ac:dyDescent="0.25">
      <c r="A54" s="212">
        <v>35</v>
      </c>
      <c r="B54" s="218" t="s">
        <v>195</v>
      </c>
      <c r="C54" s="256" t="s">
        <v>196</v>
      </c>
      <c r="D54" s="220" t="s">
        <v>141</v>
      </c>
      <c r="E54" s="223">
        <v>2</v>
      </c>
      <c r="F54" s="226">
        <v>0</v>
      </c>
      <c r="G54" s="227">
        <f>ROUND(E54*F54,2)</f>
        <v>0</v>
      </c>
      <c r="H54" s="211"/>
      <c r="I54" s="211"/>
      <c r="J54" s="211"/>
      <c r="K54" s="211"/>
      <c r="L54" s="211"/>
      <c r="M54" s="211"/>
      <c r="N54" s="211"/>
      <c r="O54" s="211"/>
      <c r="P54" s="211"/>
      <c r="Q54" s="211" t="s">
        <v>120</v>
      </c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</row>
    <row r="55" spans="1:46" outlineLevel="1" x14ac:dyDescent="0.25">
      <c r="A55" s="212">
        <v>36</v>
      </c>
      <c r="B55" s="218" t="s">
        <v>197</v>
      </c>
      <c r="C55" s="256" t="s">
        <v>198</v>
      </c>
      <c r="D55" s="220" t="s">
        <v>179</v>
      </c>
      <c r="E55" s="223">
        <v>1</v>
      </c>
      <c r="F55" s="226">
        <v>0</v>
      </c>
      <c r="G55" s="227">
        <f>ROUND(E55*F55,2)</f>
        <v>0</v>
      </c>
      <c r="H55" s="211"/>
      <c r="I55" s="211"/>
      <c r="J55" s="211"/>
      <c r="K55" s="211"/>
      <c r="L55" s="211"/>
      <c r="M55" s="211"/>
      <c r="N55" s="211"/>
      <c r="O55" s="211"/>
      <c r="P55" s="211"/>
      <c r="Q55" s="211" t="s">
        <v>120</v>
      </c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</row>
    <row r="56" spans="1:46" ht="20.399999999999999" outlineLevel="1" x14ac:dyDescent="0.25">
      <c r="A56" s="212">
        <v>37</v>
      </c>
      <c r="B56" s="218" t="s">
        <v>199</v>
      </c>
      <c r="C56" s="256" t="s">
        <v>200</v>
      </c>
      <c r="D56" s="220" t="s">
        <v>186</v>
      </c>
      <c r="E56" s="223">
        <v>3</v>
      </c>
      <c r="F56" s="226">
        <v>0</v>
      </c>
      <c r="G56" s="227">
        <f>ROUND(E56*F56,2)</f>
        <v>0</v>
      </c>
      <c r="H56" s="211"/>
      <c r="I56" s="211"/>
      <c r="J56" s="211"/>
      <c r="K56" s="211"/>
      <c r="L56" s="211"/>
      <c r="M56" s="211"/>
      <c r="N56" s="211"/>
      <c r="O56" s="211"/>
      <c r="P56" s="211"/>
      <c r="Q56" s="211" t="s">
        <v>120</v>
      </c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</row>
    <row r="57" spans="1:46" outlineLevel="1" x14ac:dyDescent="0.25">
      <c r="A57" s="212">
        <v>38</v>
      </c>
      <c r="B57" s="218" t="s">
        <v>201</v>
      </c>
      <c r="C57" s="256" t="s">
        <v>202</v>
      </c>
      <c r="D57" s="220" t="s">
        <v>164</v>
      </c>
      <c r="E57" s="223">
        <v>0.04</v>
      </c>
      <c r="F57" s="226">
        <v>0</v>
      </c>
      <c r="G57" s="227">
        <f>ROUND(E57*F57,2)</f>
        <v>0</v>
      </c>
      <c r="H57" s="211"/>
      <c r="I57" s="211"/>
      <c r="J57" s="211"/>
      <c r="K57" s="211"/>
      <c r="L57" s="211"/>
      <c r="M57" s="211"/>
      <c r="N57" s="211"/>
      <c r="O57" s="211"/>
      <c r="P57" s="211"/>
      <c r="Q57" s="211" t="s">
        <v>120</v>
      </c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</row>
    <row r="58" spans="1:46" x14ac:dyDescent="0.25">
      <c r="A58" s="213" t="s">
        <v>115</v>
      </c>
      <c r="B58" s="219" t="s">
        <v>78</v>
      </c>
      <c r="C58" s="257" t="s">
        <v>79</v>
      </c>
      <c r="D58" s="221"/>
      <c r="E58" s="224"/>
      <c r="F58" s="228"/>
      <c r="G58" s="228">
        <f>SUMIF(Q59:Q67,"&lt;&gt;NOR",G59:G67)</f>
        <v>0</v>
      </c>
      <c r="Q58" t="s">
        <v>116</v>
      </c>
    </row>
    <row r="59" spans="1:46" outlineLevel="1" x14ac:dyDescent="0.25">
      <c r="A59" s="212">
        <v>39</v>
      </c>
      <c r="B59" s="218" t="s">
        <v>203</v>
      </c>
      <c r="C59" s="256" t="s">
        <v>204</v>
      </c>
      <c r="D59" s="220" t="s">
        <v>141</v>
      </c>
      <c r="E59" s="223">
        <v>1</v>
      </c>
      <c r="F59" s="226">
        <v>0</v>
      </c>
      <c r="G59" s="227">
        <f>ROUND(E59*F59,2)</f>
        <v>0</v>
      </c>
      <c r="H59" s="211"/>
      <c r="I59" s="211"/>
      <c r="J59" s="211"/>
      <c r="K59" s="211"/>
      <c r="L59" s="211"/>
      <c r="M59" s="211"/>
      <c r="N59" s="211"/>
      <c r="O59" s="211"/>
      <c r="P59" s="211"/>
      <c r="Q59" s="211" t="s">
        <v>120</v>
      </c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</row>
    <row r="60" spans="1:46" outlineLevel="1" x14ac:dyDescent="0.25">
      <c r="A60" s="212">
        <v>40</v>
      </c>
      <c r="B60" s="218" t="s">
        <v>205</v>
      </c>
      <c r="C60" s="256" t="s">
        <v>206</v>
      </c>
      <c r="D60" s="220" t="s">
        <v>207</v>
      </c>
      <c r="E60" s="223">
        <v>1</v>
      </c>
      <c r="F60" s="226">
        <v>0</v>
      </c>
      <c r="G60" s="227">
        <f>ROUND(E60*F60,2)</f>
        <v>0</v>
      </c>
      <c r="H60" s="211"/>
      <c r="I60" s="211"/>
      <c r="J60" s="211"/>
      <c r="K60" s="211"/>
      <c r="L60" s="211"/>
      <c r="M60" s="211"/>
      <c r="N60" s="211"/>
      <c r="O60" s="211"/>
      <c r="P60" s="211"/>
      <c r="Q60" s="211" t="s">
        <v>120</v>
      </c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</row>
    <row r="61" spans="1:46" outlineLevel="1" x14ac:dyDescent="0.25">
      <c r="A61" s="212">
        <v>41</v>
      </c>
      <c r="B61" s="218" t="s">
        <v>208</v>
      </c>
      <c r="C61" s="256" t="s">
        <v>209</v>
      </c>
      <c r="D61" s="220" t="s">
        <v>141</v>
      </c>
      <c r="E61" s="223">
        <v>1</v>
      </c>
      <c r="F61" s="226">
        <v>0</v>
      </c>
      <c r="G61" s="227">
        <f>ROUND(E61*F61,2)</f>
        <v>0</v>
      </c>
      <c r="H61" s="211"/>
      <c r="I61" s="211"/>
      <c r="J61" s="211"/>
      <c r="K61" s="211"/>
      <c r="L61" s="211"/>
      <c r="M61" s="211"/>
      <c r="N61" s="211"/>
      <c r="O61" s="211"/>
      <c r="P61" s="211"/>
      <c r="Q61" s="211" t="s">
        <v>120</v>
      </c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</row>
    <row r="62" spans="1:46" outlineLevel="1" x14ac:dyDescent="0.25">
      <c r="A62" s="212">
        <v>42</v>
      </c>
      <c r="B62" s="218" t="s">
        <v>210</v>
      </c>
      <c r="C62" s="256" t="s">
        <v>211</v>
      </c>
      <c r="D62" s="220" t="s">
        <v>207</v>
      </c>
      <c r="E62" s="223">
        <v>1</v>
      </c>
      <c r="F62" s="226">
        <v>0</v>
      </c>
      <c r="G62" s="227">
        <f>ROUND(E62*F62,2)</f>
        <v>0</v>
      </c>
      <c r="H62" s="211"/>
      <c r="I62" s="211"/>
      <c r="J62" s="211"/>
      <c r="K62" s="211"/>
      <c r="L62" s="211"/>
      <c r="M62" s="211"/>
      <c r="N62" s="211"/>
      <c r="O62" s="211"/>
      <c r="P62" s="211"/>
      <c r="Q62" s="211" t="s">
        <v>120</v>
      </c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</row>
    <row r="63" spans="1:46" outlineLevel="1" x14ac:dyDescent="0.25">
      <c r="A63" s="212">
        <v>43</v>
      </c>
      <c r="B63" s="218" t="s">
        <v>212</v>
      </c>
      <c r="C63" s="256" t="s">
        <v>213</v>
      </c>
      <c r="D63" s="220" t="s">
        <v>207</v>
      </c>
      <c r="E63" s="223">
        <v>1</v>
      </c>
      <c r="F63" s="226">
        <v>0</v>
      </c>
      <c r="G63" s="227">
        <f>ROUND(E63*F63,2)</f>
        <v>0</v>
      </c>
      <c r="H63" s="211"/>
      <c r="I63" s="211"/>
      <c r="J63" s="211"/>
      <c r="K63" s="211"/>
      <c r="L63" s="211"/>
      <c r="M63" s="211"/>
      <c r="N63" s="211"/>
      <c r="O63" s="211"/>
      <c r="P63" s="211"/>
      <c r="Q63" s="211" t="s">
        <v>120</v>
      </c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</row>
    <row r="64" spans="1:46" outlineLevel="1" x14ac:dyDescent="0.25">
      <c r="A64" s="212">
        <v>44</v>
      </c>
      <c r="B64" s="218" t="s">
        <v>214</v>
      </c>
      <c r="C64" s="256" t="s">
        <v>215</v>
      </c>
      <c r="D64" s="220" t="s">
        <v>207</v>
      </c>
      <c r="E64" s="223">
        <v>1</v>
      </c>
      <c r="F64" s="226">
        <v>0</v>
      </c>
      <c r="G64" s="227">
        <f>ROUND(E64*F64,2)</f>
        <v>0</v>
      </c>
      <c r="H64" s="211"/>
      <c r="I64" s="211"/>
      <c r="J64" s="211"/>
      <c r="K64" s="211"/>
      <c r="L64" s="211"/>
      <c r="M64" s="211"/>
      <c r="N64" s="211"/>
      <c r="O64" s="211"/>
      <c r="P64" s="211"/>
      <c r="Q64" s="211" t="s">
        <v>120</v>
      </c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</row>
    <row r="65" spans="1:46" outlineLevel="1" x14ac:dyDescent="0.25">
      <c r="A65" s="212">
        <v>45</v>
      </c>
      <c r="B65" s="218" t="s">
        <v>216</v>
      </c>
      <c r="C65" s="256" t="s">
        <v>217</v>
      </c>
      <c r="D65" s="220" t="s">
        <v>141</v>
      </c>
      <c r="E65" s="223">
        <v>1</v>
      </c>
      <c r="F65" s="226">
        <v>0</v>
      </c>
      <c r="G65" s="227">
        <f>ROUND(E65*F65,2)</f>
        <v>0</v>
      </c>
      <c r="H65" s="211"/>
      <c r="I65" s="211"/>
      <c r="J65" s="211"/>
      <c r="K65" s="211"/>
      <c r="L65" s="211"/>
      <c r="M65" s="211"/>
      <c r="N65" s="211"/>
      <c r="O65" s="211"/>
      <c r="P65" s="211"/>
      <c r="Q65" s="211" t="s">
        <v>218</v>
      </c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</row>
    <row r="66" spans="1:46" ht="20.399999999999999" outlineLevel="1" x14ac:dyDescent="0.25">
      <c r="A66" s="212">
        <v>46</v>
      </c>
      <c r="B66" s="218" t="s">
        <v>219</v>
      </c>
      <c r="C66" s="256" t="s">
        <v>220</v>
      </c>
      <c r="D66" s="220" t="s">
        <v>141</v>
      </c>
      <c r="E66" s="223">
        <v>1</v>
      </c>
      <c r="F66" s="226">
        <v>0</v>
      </c>
      <c r="G66" s="227">
        <f>ROUND(E66*F66,2)</f>
        <v>0</v>
      </c>
      <c r="H66" s="211"/>
      <c r="I66" s="211"/>
      <c r="J66" s="211"/>
      <c r="K66" s="211"/>
      <c r="L66" s="211"/>
      <c r="M66" s="211"/>
      <c r="N66" s="211"/>
      <c r="O66" s="211"/>
      <c r="P66" s="211"/>
      <c r="Q66" s="211" t="s">
        <v>120</v>
      </c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1"/>
      <c r="AC66" s="211"/>
      <c r="AD66" s="211"/>
      <c r="AE66" s="211"/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</row>
    <row r="67" spans="1:46" outlineLevel="1" x14ac:dyDescent="0.25">
      <c r="A67" s="212">
        <v>47</v>
      </c>
      <c r="B67" s="218" t="s">
        <v>221</v>
      </c>
      <c r="C67" s="256" t="s">
        <v>222</v>
      </c>
      <c r="D67" s="220" t="s">
        <v>164</v>
      </c>
      <c r="E67" s="223">
        <v>0.55000000000000004</v>
      </c>
      <c r="F67" s="226">
        <v>0</v>
      </c>
      <c r="G67" s="227">
        <f>ROUND(E67*F67,2)</f>
        <v>0</v>
      </c>
      <c r="H67" s="211"/>
      <c r="I67" s="211"/>
      <c r="J67" s="211"/>
      <c r="K67" s="211"/>
      <c r="L67" s="211"/>
      <c r="M67" s="211"/>
      <c r="N67" s="211"/>
      <c r="O67" s="211"/>
      <c r="P67" s="211"/>
      <c r="Q67" s="211" t="s">
        <v>120</v>
      </c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1"/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</row>
    <row r="68" spans="1:46" x14ac:dyDescent="0.25">
      <c r="A68" s="213" t="s">
        <v>115</v>
      </c>
      <c r="B68" s="219" t="s">
        <v>80</v>
      </c>
      <c r="C68" s="257" t="s">
        <v>81</v>
      </c>
      <c r="D68" s="221"/>
      <c r="E68" s="224"/>
      <c r="F68" s="228"/>
      <c r="G68" s="228">
        <f>SUMIF(Q69:Q70,"&lt;&gt;NOR",G69:G70)</f>
        <v>0</v>
      </c>
      <c r="Q68" t="s">
        <v>116</v>
      </c>
    </row>
    <row r="69" spans="1:46" ht="20.399999999999999" outlineLevel="1" x14ac:dyDescent="0.25">
      <c r="A69" s="212">
        <v>48</v>
      </c>
      <c r="B69" s="218" t="s">
        <v>223</v>
      </c>
      <c r="C69" s="256" t="s">
        <v>224</v>
      </c>
      <c r="D69" s="220" t="s">
        <v>225</v>
      </c>
      <c r="E69" s="223">
        <v>4</v>
      </c>
      <c r="F69" s="226">
        <v>0</v>
      </c>
      <c r="G69" s="227">
        <f>ROUND(E69*F69,2)</f>
        <v>0</v>
      </c>
      <c r="H69" s="211"/>
      <c r="I69" s="211"/>
      <c r="J69" s="211"/>
      <c r="K69" s="211"/>
      <c r="L69" s="211"/>
      <c r="M69" s="211"/>
      <c r="N69" s="211"/>
      <c r="O69" s="211"/>
      <c r="P69" s="211"/>
      <c r="Q69" s="211" t="s">
        <v>120</v>
      </c>
      <c r="R69" s="211"/>
      <c r="S69" s="211"/>
      <c r="T69" s="211"/>
      <c r="U69" s="211"/>
      <c r="V69" s="211"/>
      <c r="W69" s="211"/>
      <c r="X69" s="211"/>
      <c r="Y69" s="211"/>
      <c r="Z69" s="211"/>
      <c r="AA69" s="211"/>
      <c r="AB69" s="211"/>
      <c r="AC69" s="211"/>
      <c r="AD69" s="211"/>
      <c r="AE69" s="211"/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</row>
    <row r="70" spans="1:46" outlineLevel="1" x14ac:dyDescent="0.25">
      <c r="A70" s="212">
        <v>49</v>
      </c>
      <c r="B70" s="218" t="s">
        <v>226</v>
      </c>
      <c r="C70" s="256" t="s">
        <v>227</v>
      </c>
      <c r="D70" s="220" t="s">
        <v>164</v>
      </c>
      <c r="E70" s="223">
        <v>0.33</v>
      </c>
      <c r="F70" s="226">
        <v>0</v>
      </c>
      <c r="G70" s="227">
        <f>ROUND(E70*F70,2)</f>
        <v>0</v>
      </c>
      <c r="H70" s="211"/>
      <c r="I70" s="211"/>
      <c r="J70" s="211"/>
      <c r="K70" s="211"/>
      <c r="L70" s="211"/>
      <c r="M70" s="211"/>
      <c r="N70" s="211"/>
      <c r="O70" s="211"/>
      <c r="P70" s="211"/>
      <c r="Q70" s="211" t="s">
        <v>120</v>
      </c>
      <c r="R70" s="211"/>
      <c r="S70" s="211"/>
      <c r="T70" s="211"/>
      <c r="U70" s="211"/>
      <c r="V70" s="211"/>
      <c r="W70" s="211"/>
      <c r="X70" s="211"/>
      <c r="Y70" s="211"/>
      <c r="Z70" s="211"/>
      <c r="AA70" s="211"/>
      <c r="AB70" s="211"/>
      <c r="AC70" s="211"/>
      <c r="AD70" s="211"/>
      <c r="AE70" s="211"/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</row>
    <row r="71" spans="1:46" x14ac:dyDescent="0.25">
      <c r="A71" s="213" t="s">
        <v>115</v>
      </c>
      <c r="B71" s="219" t="s">
        <v>82</v>
      </c>
      <c r="C71" s="257" t="s">
        <v>83</v>
      </c>
      <c r="D71" s="221"/>
      <c r="E71" s="224"/>
      <c r="F71" s="228"/>
      <c r="G71" s="228">
        <f>SUMIF(Q72:Q73,"&lt;&gt;NOR",G72:G73)</f>
        <v>0</v>
      </c>
      <c r="Q71" t="s">
        <v>116</v>
      </c>
    </row>
    <row r="72" spans="1:46" outlineLevel="1" x14ac:dyDescent="0.25">
      <c r="A72" s="212">
        <v>50</v>
      </c>
      <c r="B72" s="218" t="s">
        <v>228</v>
      </c>
      <c r="C72" s="256" t="s">
        <v>229</v>
      </c>
      <c r="D72" s="220" t="s">
        <v>119</v>
      </c>
      <c r="E72" s="223">
        <v>130.08000000000001</v>
      </c>
      <c r="F72" s="226">
        <v>0</v>
      </c>
      <c r="G72" s="227">
        <f>ROUND(E72*F72,2)</f>
        <v>0</v>
      </c>
      <c r="H72" s="211"/>
      <c r="I72" s="211"/>
      <c r="J72" s="211"/>
      <c r="K72" s="211"/>
      <c r="L72" s="211"/>
      <c r="M72" s="211"/>
      <c r="N72" s="211"/>
      <c r="O72" s="211"/>
      <c r="P72" s="211"/>
      <c r="Q72" s="211" t="s">
        <v>120</v>
      </c>
      <c r="R72" s="211"/>
      <c r="S72" s="211"/>
      <c r="T72" s="211"/>
      <c r="U72" s="211"/>
      <c r="V72" s="211"/>
      <c r="W72" s="211"/>
      <c r="X72" s="211"/>
      <c r="Y72" s="211"/>
      <c r="Z72" s="211"/>
      <c r="AA72" s="211"/>
      <c r="AB72" s="211"/>
      <c r="AC72" s="211"/>
      <c r="AD72" s="211"/>
      <c r="AE72" s="211"/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</row>
    <row r="73" spans="1:46" outlineLevel="1" x14ac:dyDescent="0.25">
      <c r="A73" s="212">
        <v>51</v>
      </c>
      <c r="B73" s="218" t="s">
        <v>230</v>
      </c>
      <c r="C73" s="256" t="s">
        <v>231</v>
      </c>
      <c r="D73" s="220" t="s">
        <v>119</v>
      </c>
      <c r="E73" s="223">
        <v>65.040000000000006</v>
      </c>
      <c r="F73" s="226">
        <v>0</v>
      </c>
      <c r="G73" s="227">
        <f>ROUND(E73*F73,2)</f>
        <v>0</v>
      </c>
      <c r="H73" s="211"/>
      <c r="I73" s="211"/>
      <c r="J73" s="211"/>
      <c r="K73" s="211"/>
      <c r="L73" s="211"/>
      <c r="M73" s="211"/>
      <c r="N73" s="211"/>
      <c r="O73" s="211"/>
      <c r="P73" s="211"/>
      <c r="Q73" s="211" t="s">
        <v>120</v>
      </c>
      <c r="R73" s="211"/>
      <c r="S73" s="211"/>
      <c r="T73" s="211"/>
      <c r="U73" s="211"/>
      <c r="V73" s="211"/>
      <c r="W73" s="211"/>
      <c r="X73" s="211"/>
      <c r="Y73" s="211"/>
      <c r="Z73" s="211"/>
      <c r="AA73" s="211"/>
      <c r="AB73" s="211"/>
      <c r="AC73" s="211"/>
      <c r="AD73" s="211"/>
      <c r="AE73" s="211"/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</row>
    <row r="74" spans="1:46" x14ac:dyDescent="0.25">
      <c r="A74" s="213" t="s">
        <v>115</v>
      </c>
      <c r="B74" s="219" t="s">
        <v>84</v>
      </c>
      <c r="C74" s="257" t="s">
        <v>85</v>
      </c>
      <c r="D74" s="221"/>
      <c r="E74" s="224"/>
      <c r="F74" s="228"/>
      <c r="G74" s="228">
        <f>SUMIF(Q75:Q76,"&lt;&gt;NOR",G75:G76)</f>
        <v>0</v>
      </c>
      <c r="Q74" t="s">
        <v>116</v>
      </c>
    </row>
    <row r="75" spans="1:46" ht="20.399999999999999" outlineLevel="1" x14ac:dyDescent="0.25">
      <c r="A75" s="212">
        <v>52</v>
      </c>
      <c r="B75" s="218" t="s">
        <v>232</v>
      </c>
      <c r="C75" s="256" t="s">
        <v>233</v>
      </c>
      <c r="D75" s="220" t="s">
        <v>119</v>
      </c>
      <c r="E75" s="223">
        <v>65.040000000000006</v>
      </c>
      <c r="F75" s="226">
        <v>0</v>
      </c>
      <c r="G75" s="227">
        <f>ROUND(E75*F75,2)</f>
        <v>0</v>
      </c>
      <c r="H75" s="211"/>
      <c r="I75" s="211"/>
      <c r="J75" s="211"/>
      <c r="K75" s="211"/>
      <c r="L75" s="211"/>
      <c r="M75" s="211"/>
      <c r="N75" s="211"/>
      <c r="O75" s="211"/>
      <c r="P75" s="211"/>
      <c r="Q75" s="211" t="s">
        <v>120</v>
      </c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/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</row>
    <row r="76" spans="1:46" outlineLevel="1" x14ac:dyDescent="0.25">
      <c r="A76" s="212">
        <v>53</v>
      </c>
      <c r="B76" s="218" t="s">
        <v>234</v>
      </c>
      <c r="C76" s="256" t="s">
        <v>235</v>
      </c>
      <c r="D76" s="220" t="s">
        <v>164</v>
      </c>
      <c r="E76" s="223">
        <v>0.95413999999999999</v>
      </c>
      <c r="F76" s="226">
        <v>0</v>
      </c>
      <c r="G76" s="227">
        <f>ROUND(E76*F76,2)</f>
        <v>0</v>
      </c>
      <c r="H76" s="211"/>
      <c r="I76" s="211"/>
      <c r="J76" s="211"/>
      <c r="K76" s="211"/>
      <c r="L76" s="211"/>
      <c r="M76" s="211"/>
      <c r="N76" s="211"/>
      <c r="O76" s="211"/>
      <c r="P76" s="211"/>
      <c r="Q76" s="211" t="s">
        <v>236</v>
      </c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</row>
    <row r="77" spans="1:46" x14ac:dyDescent="0.25">
      <c r="A77" s="213" t="s">
        <v>115</v>
      </c>
      <c r="B77" s="219" t="s">
        <v>86</v>
      </c>
      <c r="C77" s="257" t="s">
        <v>87</v>
      </c>
      <c r="D77" s="221"/>
      <c r="E77" s="224"/>
      <c r="F77" s="228"/>
      <c r="G77" s="228">
        <f>SUMIF(Q78:Q84,"&lt;&gt;NOR",G78:G84)</f>
        <v>0</v>
      </c>
      <c r="Q77" t="s">
        <v>116</v>
      </c>
    </row>
    <row r="78" spans="1:46" ht="20.399999999999999" outlineLevel="1" x14ac:dyDescent="0.25">
      <c r="A78" s="212">
        <v>54</v>
      </c>
      <c r="B78" s="218" t="s">
        <v>237</v>
      </c>
      <c r="C78" s="256" t="s">
        <v>238</v>
      </c>
      <c r="D78" s="220" t="s">
        <v>225</v>
      </c>
      <c r="E78" s="223">
        <v>1</v>
      </c>
      <c r="F78" s="226">
        <v>0</v>
      </c>
      <c r="G78" s="227">
        <f>ROUND(E78*F78,2)</f>
        <v>0</v>
      </c>
      <c r="H78" s="211"/>
      <c r="I78" s="211"/>
      <c r="J78" s="211"/>
      <c r="K78" s="211"/>
      <c r="L78" s="211"/>
      <c r="M78" s="211"/>
      <c r="N78" s="211"/>
      <c r="O78" s="211"/>
      <c r="P78" s="211"/>
      <c r="Q78" s="211" t="s">
        <v>120</v>
      </c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</row>
    <row r="79" spans="1:46" outlineLevel="1" x14ac:dyDescent="0.25">
      <c r="A79" s="212">
        <v>55</v>
      </c>
      <c r="B79" s="218" t="s">
        <v>239</v>
      </c>
      <c r="C79" s="256" t="s">
        <v>240</v>
      </c>
      <c r="D79" s="220" t="s">
        <v>225</v>
      </c>
      <c r="E79" s="223">
        <v>4</v>
      </c>
      <c r="F79" s="226">
        <v>0</v>
      </c>
      <c r="G79" s="227">
        <f>ROUND(E79*F79,2)</f>
        <v>0</v>
      </c>
      <c r="H79" s="211"/>
      <c r="I79" s="211"/>
      <c r="J79" s="211"/>
      <c r="K79" s="211"/>
      <c r="L79" s="211"/>
      <c r="M79" s="211"/>
      <c r="N79" s="211"/>
      <c r="O79" s="211"/>
      <c r="P79" s="211"/>
      <c r="Q79" s="211" t="s">
        <v>120</v>
      </c>
      <c r="R79" s="211"/>
      <c r="S79" s="211"/>
      <c r="T79" s="211"/>
      <c r="U79" s="211"/>
      <c r="V79" s="211"/>
      <c r="W79" s="211"/>
      <c r="X79" s="211"/>
      <c r="Y79" s="211"/>
      <c r="Z79" s="211"/>
      <c r="AA79" s="211"/>
      <c r="AB79" s="211"/>
      <c r="AC79" s="211"/>
      <c r="AD79" s="211"/>
      <c r="AE79" s="211"/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</row>
    <row r="80" spans="1:46" outlineLevel="1" x14ac:dyDescent="0.25">
      <c r="A80" s="212">
        <v>56</v>
      </c>
      <c r="B80" s="218" t="s">
        <v>241</v>
      </c>
      <c r="C80" s="256" t="s">
        <v>242</v>
      </c>
      <c r="D80" s="220" t="s">
        <v>119</v>
      </c>
      <c r="E80" s="223">
        <v>7.5194999999999999</v>
      </c>
      <c r="F80" s="226">
        <v>0</v>
      </c>
      <c r="G80" s="227">
        <f>ROUND(E80*F80,2)</f>
        <v>0</v>
      </c>
      <c r="H80" s="211"/>
      <c r="I80" s="211"/>
      <c r="J80" s="211"/>
      <c r="K80" s="211"/>
      <c r="L80" s="211"/>
      <c r="M80" s="211"/>
      <c r="N80" s="211"/>
      <c r="O80" s="211"/>
      <c r="P80" s="211"/>
      <c r="Q80" s="211" t="s">
        <v>120</v>
      </c>
      <c r="R80" s="211"/>
      <c r="S80" s="211"/>
      <c r="T80" s="211"/>
      <c r="U80" s="211"/>
      <c r="V80" s="211"/>
      <c r="W80" s="211"/>
      <c r="X80" s="211"/>
      <c r="Y80" s="211"/>
      <c r="Z80" s="211"/>
      <c r="AA80" s="211"/>
      <c r="AB80" s="211"/>
      <c r="AC80" s="211"/>
      <c r="AD80" s="211"/>
      <c r="AE80" s="211"/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</row>
    <row r="81" spans="1:46" outlineLevel="1" x14ac:dyDescent="0.25">
      <c r="A81" s="212">
        <v>57</v>
      </c>
      <c r="B81" s="218" t="s">
        <v>243</v>
      </c>
      <c r="C81" s="256" t="s">
        <v>244</v>
      </c>
      <c r="D81" s="220" t="s">
        <v>141</v>
      </c>
      <c r="E81" s="223">
        <v>1</v>
      </c>
      <c r="F81" s="226">
        <v>0</v>
      </c>
      <c r="G81" s="227">
        <f>ROUND(E81*F81,2)</f>
        <v>0</v>
      </c>
      <c r="H81" s="211"/>
      <c r="I81" s="211"/>
      <c r="J81" s="211"/>
      <c r="K81" s="211"/>
      <c r="L81" s="211"/>
      <c r="M81" s="211"/>
      <c r="N81" s="211"/>
      <c r="O81" s="211"/>
      <c r="P81" s="211"/>
      <c r="Q81" s="211" t="s">
        <v>245</v>
      </c>
      <c r="R81" s="211"/>
      <c r="S81" s="211"/>
      <c r="T81" s="211"/>
      <c r="U81" s="211"/>
      <c r="V81" s="211"/>
      <c r="W81" s="211"/>
      <c r="X81" s="211"/>
      <c r="Y81" s="211"/>
      <c r="Z81" s="211"/>
      <c r="AA81" s="211"/>
      <c r="AB81" s="211"/>
      <c r="AC81" s="211"/>
      <c r="AD81" s="211"/>
      <c r="AE81" s="211"/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</row>
    <row r="82" spans="1:46" outlineLevel="1" x14ac:dyDescent="0.25">
      <c r="A82" s="212">
        <v>58</v>
      </c>
      <c r="B82" s="218" t="s">
        <v>246</v>
      </c>
      <c r="C82" s="256" t="s">
        <v>247</v>
      </c>
      <c r="D82" s="220" t="s">
        <v>141</v>
      </c>
      <c r="E82" s="223">
        <v>1</v>
      </c>
      <c r="F82" s="226">
        <v>0</v>
      </c>
      <c r="G82" s="227">
        <f>ROUND(E82*F82,2)</f>
        <v>0</v>
      </c>
      <c r="H82" s="211"/>
      <c r="I82" s="211"/>
      <c r="J82" s="211"/>
      <c r="K82" s="211"/>
      <c r="L82" s="211"/>
      <c r="M82" s="211"/>
      <c r="N82" s="211"/>
      <c r="O82" s="211"/>
      <c r="P82" s="211"/>
      <c r="Q82" s="211" t="s">
        <v>218</v>
      </c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1"/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</row>
    <row r="83" spans="1:46" outlineLevel="1" x14ac:dyDescent="0.25">
      <c r="A83" s="212">
        <v>59</v>
      </c>
      <c r="B83" s="218" t="s">
        <v>248</v>
      </c>
      <c r="C83" s="256" t="s">
        <v>249</v>
      </c>
      <c r="D83" s="220" t="s">
        <v>141</v>
      </c>
      <c r="E83" s="223">
        <v>1</v>
      </c>
      <c r="F83" s="226">
        <v>0</v>
      </c>
      <c r="G83" s="227">
        <f>ROUND(E83*F83,2)</f>
        <v>0</v>
      </c>
      <c r="H83" s="211"/>
      <c r="I83" s="211"/>
      <c r="J83" s="211"/>
      <c r="K83" s="211"/>
      <c r="L83" s="211"/>
      <c r="M83" s="211"/>
      <c r="N83" s="211"/>
      <c r="O83" s="211"/>
      <c r="P83" s="211"/>
      <c r="Q83" s="211" t="s">
        <v>218</v>
      </c>
      <c r="R83" s="211"/>
      <c r="S83" s="211"/>
      <c r="T83" s="211"/>
      <c r="U83" s="211"/>
      <c r="V83" s="211"/>
      <c r="W83" s="211"/>
      <c r="X83" s="211"/>
      <c r="Y83" s="211"/>
      <c r="Z83" s="211"/>
      <c r="AA83" s="211"/>
      <c r="AB83" s="211"/>
      <c r="AC83" s="211"/>
      <c r="AD83" s="211"/>
      <c r="AE83" s="211"/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</row>
    <row r="84" spans="1:46" outlineLevel="1" x14ac:dyDescent="0.25">
      <c r="A84" s="212">
        <v>60</v>
      </c>
      <c r="B84" s="218" t="s">
        <v>250</v>
      </c>
      <c r="C84" s="256" t="s">
        <v>251</v>
      </c>
      <c r="D84" s="220" t="s">
        <v>164</v>
      </c>
      <c r="E84" s="223">
        <v>0.25</v>
      </c>
      <c r="F84" s="226">
        <v>0</v>
      </c>
      <c r="G84" s="227">
        <f>ROUND(E84*F84,2)</f>
        <v>0</v>
      </c>
      <c r="H84" s="211"/>
      <c r="I84" s="211"/>
      <c r="J84" s="211"/>
      <c r="K84" s="211"/>
      <c r="L84" s="211"/>
      <c r="M84" s="211"/>
      <c r="N84" s="211"/>
      <c r="O84" s="211"/>
      <c r="P84" s="211"/>
      <c r="Q84" s="211" t="s">
        <v>120</v>
      </c>
      <c r="R84" s="211"/>
      <c r="S84" s="211"/>
      <c r="T84" s="211"/>
      <c r="U84" s="211"/>
      <c r="V84" s="211"/>
      <c r="W84" s="211"/>
      <c r="X84" s="211"/>
      <c r="Y84" s="211"/>
      <c r="Z84" s="211"/>
      <c r="AA84" s="211"/>
      <c r="AB84" s="211"/>
      <c r="AC84" s="211"/>
      <c r="AD84" s="211"/>
      <c r="AE84" s="211"/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</row>
    <row r="85" spans="1:46" x14ac:dyDescent="0.25">
      <c r="A85" s="213" t="s">
        <v>115</v>
      </c>
      <c r="B85" s="219" t="s">
        <v>88</v>
      </c>
      <c r="C85" s="257" t="s">
        <v>89</v>
      </c>
      <c r="D85" s="221"/>
      <c r="E85" s="224"/>
      <c r="F85" s="228"/>
      <c r="G85" s="228">
        <f>SUMIF(Q86:Q88,"&lt;&gt;NOR",G86:G88)</f>
        <v>0</v>
      </c>
      <c r="Q85" t="s">
        <v>116</v>
      </c>
    </row>
    <row r="86" spans="1:46" ht="20.399999999999999" outlineLevel="1" x14ac:dyDescent="0.25">
      <c r="A86" s="212">
        <v>61</v>
      </c>
      <c r="B86" s="218" t="s">
        <v>252</v>
      </c>
      <c r="C86" s="256" t="s">
        <v>253</v>
      </c>
      <c r="D86" s="220" t="s">
        <v>119</v>
      </c>
      <c r="E86" s="223">
        <v>65.040000000000006</v>
      </c>
      <c r="F86" s="226">
        <v>0</v>
      </c>
      <c r="G86" s="227">
        <f>ROUND(E86*F86,2)</f>
        <v>0</v>
      </c>
      <c r="H86" s="211"/>
      <c r="I86" s="211"/>
      <c r="J86" s="211"/>
      <c r="K86" s="211"/>
      <c r="L86" s="211"/>
      <c r="M86" s="211"/>
      <c r="N86" s="211"/>
      <c r="O86" s="211"/>
      <c r="P86" s="211"/>
      <c r="Q86" s="211" t="s">
        <v>120</v>
      </c>
      <c r="R86" s="211"/>
      <c r="S86" s="211"/>
      <c r="T86" s="211"/>
      <c r="U86" s="211"/>
      <c r="V86" s="211"/>
      <c r="W86" s="211"/>
      <c r="X86" s="211"/>
      <c r="Y86" s="211"/>
      <c r="Z86" s="211"/>
      <c r="AA86" s="211"/>
      <c r="AB86" s="211"/>
      <c r="AC86" s="211"/>
      <c r="AD86" s="211"/>
      <c r="AE86" s="211"/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</row>
    <row r="87" spans="1:46" ht="20.399999999999999" outlineLevel="1" x14ac:dyDescent="0.25">
      <c r="A87" s="212">
        <v>62</v>
      </c>
      <c r="B87" s="218" t="s">
        <v>254</v>
      </c>
      <c r="C87" s="256" t="s">
        <v>255</v>
      </c>
      <c r="D87" s="220" t="s">
        <v>179</v>
      </c>
      <c r="E87" s="223">
        <v>0.9</v>
      </c>
      <c r="F87" s="226">
        <v>0</v>
      </c>
      <c r="G87" s="227">
        <f>ROUND(E87*F87,2)</f>
        <v>0</v>
      </c>
      <c r="H87" s="211"/>
      <c r="I87" s="211"/>
      <c r="J87" s="211"/>
      <c r="K87" s="211"/>
      <c r="L87" s="211"/>
      <c r="M87" s="211"/>
      <c r="N87" s="211"/>
      <c r="O87" s="211"/>
      <c r="P87" s="211"/>
      <c r="Q87" s="211" t="s">
        <v>120</v>
      </c>
      <c r="R87" s="211"/>
      <c r="S87" s="211"/>
      <c r="T87" s="211"/>
      <c r="U87" s="211"/>
      <c r="V87" s="211"/>
      <c r="W87" s="211"/>
      <c r="X87" s="211"/>
      <c r="Y87" s="211"/>
      <c r="Z87" s="211"/>
      <c r="AA87" s="211"/>
      <c r="AB87" s="211"/>
      <c r="AC87" s="211"/>
      <c r="AD87" s="211"/>
      <c r="AE87" s="211"/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</row>
    <row r="88" spans="1:46" outlineLevel="1" x14ac:dyDescent="0.25">
      <c r="A88" s="212">
        <v>63</v>
      </c>
      <c r="B88" s="218" t="s">
        <v>256</v>
      </c>
      <c r="C88" s="256" t="s">
        <v>257</v>
      </c>
      <c r="D88" s="220" t="s">
        <v>164</v>
      </c>
      <c r="E88" s="223">
        <v>3.2000000000000003E-4</v>
      </c>
      <c r="F88" s="226">
        <v>0</v>
      </c>
      <c r="G88" s="227">
        <f>ROUND(E88*F88,2)</f>
        <v>0</v>
      </c>
      <c r="H88" s="211"/>
      <c r="I88" s="211"/>
      <c r="J88" s="211"/>
      <c r="K88" s="211"/>
      <c r="L88" s="211"/>
      <c r="M88" s="211"/>
      <c r="N88" s="211"/>
      <c r="O88" s="211"/>
      <c r="P88" s="211"/>
      <c r="Q88" s="211" t="s">
        <v>236</v>
      </c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/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</row>
    <row r="89" spans="1:46" x14ac:dyDescent="0.25">
      <c r="A89" s="213" t="s">
        <v>115</v>
      </c>
      <c r="B89" s="219" t="s">
        <v>90</v>
      </c>
      <c r="C89" s="257" t="s">
        <v>91</v>
      </c>
      <c r="D89" s="221"/>
      <c r="E89" s="224"/>
      <c r="F89" s="228"/>
      <c r="G89" s="228">
        <f>SUMIF(Q90:Q106,"&lt;&gt;NOR",G90:G106)</f>
        <v>0</v>
      </c>
      <c r="Q89" t="s">
        <v>116</v>
      </c>
    </row>
    <row r="90" spans="1:46" outlineLevel="1" x14ac:dyDescent="0.25">
      <c r="A90" s="212">
        <v>64</v>
      </c>
      <c r="B90" s="218" t="s">
        <v>258</v>
      </c>
      <c r="C90" s="256" t="s">
        <v>259</v>
      </c>
      <c r="D90" s="220" t="s">
        <v>119</v>
      </c>
      <c r="E90" s="223">
        <v>130.08000000000001</v>
      </c>
      <c r="F90" s="226">
        <v>0</v>
      </c>
      <c r="G90" s="227">
        <f>ROUND(E90*F90,2)</f>
        <v>0</v>
      </c>
      <c r="H90" s="211"/>
      <c r="I90" s="211"/>
      <c r="J90" s="211"/>
      <c r="K90" s="211"/>
      <c r="L90" s="211"/>
      <c r="M90" s="211"/>
      <c r="N90" s="211"/>
      <c r="O90" s="211"/>
      <c r="P90" s="211"/>
      <c r="Q90" s="211" t="s">
        <v>120</v>
      </c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/>
      <c r="AD90" s="211"/>
      <c r="AE90" s="211"/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</row>
    <row r="91" spans="1:46" outlineLevel="1" x14ac:dyDescent="0.25">
      <c r="A91" s="212">
        <v>65</v>
      </c>
      <c r="B91" s="218" t="s">
        <v>260</v>
      </c>
      <c r="C91" s="256" t="s">
        <v>261</v>
      </c>
      <c r="D91" s="220" t="s">
        <v>119</v>
      </c>
      <c r="E91" s="223">
        <v>195.12</v>
      </c>
      <c r="F91" s="226">
        <v>0</v>
      </c>
      <c r="G91" s="227">
        <f>ROUND(E91*F91,2)</f>
        <v>0</v>
      </c>
      <c r="H91" s="211"/>
      <c r="I91" s="211"/>
      <c r="J91" s="211"/>
      <c r="K91" s="211"/>
      <c r="L91" s="211"/>
      <c r="M91" s="211"/>
      <c r="N91" s="211"/>
      <c r="O91" s="211"/>
      <c r="P91" s="211"/>
      <c r="Q91" s="211" t="s">
        <v>120</v>
      </c>
      <c r="R91" s="211"/>
      <c r="S91" s="211"/>
      <c r="T91" s="211"/>
      <c r="U91" s="211"/>
      <c r="V91" s="211"/>
      <c r="W91" s="211"/>
      <c r="X91" s="211"/>
      <c r="Y91" s="211"/>
      <c r="Z91" s="211"/>
      <c r="AA91" s="211"/>
      <c r="AB91" s="211"/>
      <c r="AC91" s="211"/>
      <c r="AD91" s="211"/>
      <c r="AE91" s="211"/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</row>
    <row r="92" spans="1:46" outlineLevel="1" x14ac:dyDescent="0.25">
      <c r="A92" s="212">
        <v>66</v>
      </c>
      <c r="B92" s="218" t="s">
        <v>262</v>
      </c>
      <c r="C92" s="256" t="s">
        <v>263</v>
      </c>
      <c r="D92" s="220" t="s">
        <v>119</v>
      </c>
      <c r="E92" s="223">
        <v>65.040000000000006</v>
      </c>
      <c r="F92" s="226">
        <v>0</v>
      </c>
      <c r="G92" s="227">
        <f>ROUND(E92*F92,2)</f>
        <v>0</v>
      </c>
      <c r="H92" s="211"/>
      <c r="I92" s="211"/>
      <c r="J92" s="211"/>
      <c r="K92" s="211"/>
      <c r="L92" s="211"/>
      <c r="M92" s="211"/>
      <c r="N92" s="211"/>
      <c r="O92" s="211"/>
      <c r="P92" s="211"/>
      <c r="Q92" s="211" t="s">
        <v>120</v>
      </c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</row>
    <row r="93" spans="1:46" ht="20.399999999999999" outlineLevel="1" x14ac:dyDescent="0.25">
      <c r="A93" s="212">
        <v>67</v>
      </c>
      <c r="B93" s="218" t="s">
        <v>264</v>
      </c>
      <c r="C93" s="256" t="s">
        <v>265</v>
      </c>
      <c r="D93" s="220" t="s">
        <v>119</v>
      </c>
      <c r="E93" s="223">
        <v>65.040000000000006</v>
      </c>
      <c r="F93" s="226">
        <v>0</v>
      </c>
      <c r="G93" s="227">
        <f>ROUND(E93*F93,2)</f>
        <v>0</v>
      </c>
      <c r="H93" s="211"/>
      <c r="I93" s="211"/>
      <c r="J93" s="211"/>
      <c r="K93" s="211"/>
      <c r="L93" s="211"/>
      <c r="M93" s="211"/>
      <c r="N93" s="211"/>
      <c r="O93" s="211"/>
      <c r="P93" s="211"/>
      <c r="Q93" s="211" t="s">
        <v>120</v>
      </c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1"/>
      <c r="AD93" s="211"/>
      <c r="AE93" s="211"/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</row>
    <row r="94" spans="1:46" outlineLevel="1" x14ac:dyDescent="0.25">
      <c r="A94" s="212">
        <v>68</v>
      </c>
      <c r="B94" s="218" t="s">
        <v>266</v>
      </c>
      <c r="C94" s="256" t="s">
        <v>267</v>
      </c>
      <c r="D94" s="220" t="s">
        <v>119</v>
      </c>
      <c r="E94" s="223">
        <v>74.796000000000006</v>
      </c>
      <c r="F94" s="226">
        <v>0</v>
      </c>
      <c r="G94" s="227">
        <f>ROUND(E94*F94,2)</f>
        <v>0</v>
      </c>
      <c r="H94" s="211"/>
      <c r="I94" s="211"/>
      <c r="J94" s="211"/>
      <c r="K94" s="211"/>
      <c r="L94" s="211"/>
      <c r="M94" s="211"/>
      <c r="N94" s="211"/>
      <c r="O94" s="211"/>
      <c r="P94" s="211"/>
      <c r="Q94" s="211" t="s">
        <v>218</v>
      </c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211"/>
      <c r="AD94" s="211"/>
      <c r="AE94" s="211"/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</row>
    <row r="95" spans="1:46" outlineLevel="1" x14ac:dyDescent="0.25">
      <c r="A95" s="212"/>
      <c r="B95" s="218"/>
      <c r="C95" s="258" t="s">
        <v>268</v>
      </c>
      <c r="D95" s="222"/>
      <c r="E95" s="225"/>
      <c r="F95" s="229"/>
      <c r="G95" s="230"/>
      <c r="H95" s="211"/>
      <c r="I95" s="211"/>
      <c r="J95" s="211"/>
      <c r="K95" s="211"/>
      <c r="L95" s="211"/>
      <c r="M95" s="211"/>
      <c r="N95" s="211"/>
      <c r="O95" s="211"/>
      <c r="P95" s="211"/>
      <c r="Q95" s="211" t="s">
        <v>138</v>
      </c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11"/>
      <c r="AH95" s="211"/>
      <c r="AI95" s="211"/>
      <c r="AJ95" s="211"/>
      <c r="AK95" s="211"/>
      <c r="AL95" s="211"/>
      <c r="AM95" s="214" t="str">
        <f>C95</f>
        <v>Celková tloušťka 3,2 mm</v>
      </c>
      <c r="AN95" s="211"/>
      <c r="AO95" s="211"/>
      <c r="AP95" s="211"/>
      <c r="AQ95" s="211"/>
      <c r="AR95" s="211"/>
      <c r="AS95" s="211"/>
      <c r="AT95" s="211"/>
    </row>
    <row r="96" spans="1:46" outlineLevel="1" x14ac:dyDescent="0.25">
      <c r="A96" s="212"/>
      <c r="B96" s="218"/>
      <c r="C96" s="258" t="s">
        <v>269</v>
      </c>
      <c r="D96" s="222"/>
      <c r="E96" s="225"/>
      <c r="F96" s="229"/>
      <c r="G96" s="230"/>
      <c r="H96" s="211"/>
      <c r="I96" s="211"/>
      <c r="J96" s="211"/>
      <c r="K96" s="211"/>
      <c r="L96" s="211"/>
      <c r="M96" s="211"/>
      <c r="N96" s="211"/>
      <c r="O96" s="211"/>
      <c r="P96" s="211"/>
      <c r="Q96" s="211" t="s">
        <v>138</v>
      </c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11"/>
      <c r="AH96" s="211"/>
      <c r="AI96" s="211"/>
      <c r="AJ96" s="211"/>
      <c r="AK96" s="211"/>
      <c r="AL96" s="211"/>
      <c r="AM96" s="214" t="str">
        <f>C96</f>
        <v>Tloušťka nášlapné vrstvy 0,7 mm</v>
      </c>
      <c r="AN96" s="211"/>
      <c r="AO96" s="211"/>
      <c r="AP96" s="211"/>
      <c r="AQ96" s="211"/>
      <c r="AR96" s="211"/>
      <c r="AS96" s="211"/>
      <c r="AT96" s="211"/>
    </row>
    <row r="97" spans="1:46" outlineLevel="1" x14ac:dyDescent="0.25">
      <c r="A97" s="212"/>
      <c r="B97" s="218"/>
      <c r="C97" s="258" t="s">
        <v>270</v>
      </c>
      <c r="D97" s="222"/>
      <c r="E97" s="225"/>
      <c r="F97" s="229"/>
      <c r="G97" s="230"/>
      <c r="H97" s="211"/>
      <c r="I97" s="211"/>
      <c r="J97" s="211"/>
      <c r="K97" s="211"/>
      <c r="L97" s="211"/>
      <c r="M97" s="211"/>
      <c r="N97" s="211"/>
      <c r="O97" s="211"/>
      <c r="P97" s="211"/>
      <c r="Q97" s="211" t="s">
        <v>138</v>
      </c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11"/>
      <c r="AH97" s="211"/>
      <c r="AI97" s="211"/>
      <c r="AJ97" s="211"/>
      <c r="AK97" s="211"/>
      <c r="AL97" s="211"/>
      <c r="AM97" s="214" t="str">
        <f>C97</f>
        <v>Délka 25 m, šířka 2 m</v>
      </c>
      <c r="AN97" s="211"/>
      <c r="AO97" s="211"/>
      <c r="AP97" s="211"/>
      <c r="AQ97" s="211"/>
      <c r="AR97" s="211"/>
      <c r="AS97" s="211"/>
      <c r="AT97" s="211"/>
    </row>
    <row r="98" spans="1:46" outlineLevel="1" x14ac:dyDescent="0.25">
      <c r="A98" s="212"/>
      <c r="B98" s="218"/>
      <c r="C98" s="258" t="s">
        <v>271</v>
      </c>
      <c r="D98" s="222"/>
      <c r="E98" s="225"/>
      <c r="F98" s="229"/>
      <c r="G98" s="230"/>
      <c r="H98" s="211"/>
      <c r="I98" s="211"/>
      <c r="J98" s="211"/>
      <c r="K98" s="211"/>
      <c r="L98" s="211"/>
      <c r="M98" s="211"/>
      <c r="N98" s="211"/>
      <c r="O98" s="211"/>
      <c r="P98" s="211"/>
      <c r="Q98" s="211" t="s">
        <v>138</v>
      </c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11"/>
      <c r="AH98" s="211"/>
      <c r="AI98" s="211"/>
      <c r="AJ98" s="211"/>
      <c r="AK98" s="211"/>
      <c r="AL98" s="211"/>
      <c r="AM98" s="214" t="str">
        <f>C98</f>
        <v>Protiskluznost R9</v>
      </c>
      <c r="AN98" s="211"/>
      <c r="AO98" s="211"/>
      <c r="AP98" s="211"/>
      <c r="AQ98" s="211"/>
      <c r="AR98" s="211"/>
      <c r="AS98" s="211"/>
      <c r="AT98" s="211"/>
    </row>
    <row r="99" spans="1:46" outlineLevel="1" x14ac:dyDescent="0.25">
      <c r="A99" s="212"/>
      <c r="B99" s="218"/>
      <c r="C99" s="258" t="s">
        <v>272</v>
      </c>
      <c r="D99" s="222"/>
      <c r="E99" s="225"/>
      <c r="F99" s="229"/>
      <c r="G99" s="230"/>
      <c r="H99" s="211"/>
      <c r="I99" s="211"/>
      <c r="J99" s="211"/>
      <c r="K99" s="211"/>
      <c r="L99" s="211"/>
      <c r="M99" s="211"/>
      <c r="N99" s="211"/>
      <c r="O99" s="211"/>
      <c r="P99" s="211"/>
      <c r="Q99" s="211" t="s">
        <v>138</v>
      </c>
      <c r="R99" s="211"/>
      <c r="S99" s="211"/>
      <c r="T99" s="211"/>
      <c r="U99" s="211"/>
      <c r="V99" s="211"/>
      <c r="W99" s="211"/>
      <c r="X99" s="211"/>
      <c r="Y99" s="211"/>
      <c r="Z99" s="211"/>
      <c r="AA99" s="211"/>
      <c r="AB99" s="211"/>
      <c r="AC99" s="211"/>
      <c r="AD99" s="211"/>
      <c r="AE99" s="211"/>
      <c r="AF99" s="211"/>
      <c r="AG99" s="211"/>
      <c r="AH99" s="211"/>
      <c r="AI99" s="211"/>
      <c r="AJ99" s="211"/>
      <c r="AK99" s="211"/>
      <c r="AL99" s="211"/>
      <c r="AM99" s="214" t="str">
        <f>C99</f>
        <v>Kročejový útlum 19 dB,</v>
      </c>
      <c r="AN99" s="211"/>
      <c r="AO99" s="211"/>
      <c r="AP99" s="211"/>
      <c r="AQ99" s="211"/>
      <c r="AR99" s="211"/>
      <c r="AS99" s="211"/>
      <c r="AT99" s="211"/>
    </row>
    <row r="100" spans="1:46" outlineLevel="1" x14ac:dyDescent="0.25">
      <c r="A100" s="212"/>
      <c r="B100" s="218"/>
      <c r="C100" s="258" t="s">
        <v>273</v>
      </c>
      <c r="D100" s="222"/>
      <c r="E100" s="225"/>
      <c r="F100" s="229"/>
      <c r="G100" s="230"/>
      <c r="H100" s="211"/>
      <c r="I100" s="211"/>
      <c r="J100" s="211"/>
      <c r="K100" s="211"/>
      <c r="L100" s="211"/>
      <c r="M100" s="211"/>
      <c r="N100" s="211"/>
      <c r="O100" s="211"/>
      <c r="P100" s="211"/>
      <c r="Q100" s="211" t="s">
        <v>138</v>
      </c>
      <c r="R100" s="211"/>
      <c r="S100" s="211"/>
      <c r="T100" s="211"/>
      <c r="U100" s="21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/>
      <c r="AF100" s="211"/>
      <c r="AG100" s="211"/>
      <c r="AH100" s="211"/>
      <c r="AI100" s="211"/>
      <c r="AJ100" s="211"/>
      <c r="AK100" s="211"/>
      <c r="AL100" s="211"/>
      <c r="AM100" s="214" t="str">
        <f>C100</f>
        <v>Povrchová úprava CLP</v>
      </c>
      <c r="AN100" s="211"/>
      <c r="AO100" s="211"/>
      <c r="AP100" s="211"/>
      <c r="AQ100" s="211"/>
      <c r="AR100" s="211"/>
      <c r="AS100" s="211"/>
      <c r="AT100" s="211"/>
    </row>
    <row r="101" spans="1:46" outlineLevel="1" x14ac:dyDescent="0.25">
      <c r="A101" s="212"/>
      <c r="B101" s="218"/>
      <c r="C101" s="258" t="s">
        <v>274</v>
      </c>
      <c r="D101" s="222"/>
      <c r="E101" s="225"/>
      <c r="F101" s="229"/>
      <c r="G101" s="230"/>
      <c r="H101" s="211"/>
      <c r="I101" s="211"/>
      <c r="J101" s="211"/>
      <c r="K101" s="211"/>
      <c r="L101" s="211"/>
      <c r="M101" s="211"/>
      <c r="N101" s="211"/>
      <c r="O101" s="211"/>
      <c r="P101" s="211"/>
      <c r="Q101" s="211" t="s">
        <v>138</v>
      </c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1"/>
      <c r="AH101" s="211"/>
      <c r="AI101" s="211"/>
      <c r="AJ101" s="211"/>
      <c r="AK101" s="211"/>
      <c r="AL101" s="211"/>
      <c r="AM101" s="214" t="str">
        <f>C101</f>
        <v>Oblast použití 34/42</v>
      </c>
      <c r="AN101" s="211"/>
      <c r="AO101" s="211"/>
      <c r="AP101" s="211"/>
      <c r="AQ101" s="211"/>
      <c r="AR101" s="211"/>
      <c r="AS101" s="211"/>
      <c r="AT101" s="211"/>
    </row>
    <row r="102" spans="1:46" ht="20.399999999999999" outlineLevel="1" x14ac:dyDescent="0.25">
      <c r="A102" s="212">
        <v>69</v>
      </c>
      <c r="B102" s="218" t="s">
        <v>275</v>
      </c>
      <c r="C102" s="256" t="s">
        <v>276</v>
      </c>
      <c r="D102" s="220" t="s">
        <v>179</v>
      </c>
      <c r="E102" s="223">
        <v>53</v>
      </c>
      <c r="F102" s="226">
        <v>0</v>
      </c>
      <c r="G102" s="227">
        <f>ROUND(E102*F102,2)</f>
        <v>0</v>
      </c>
      <c r="H102" s="211"/>
      <c r="I102" s="211"/>
      <c r="J102" s="211"/>
      <c r="K102" s="211"/>
      <c r="L102" s="211"/>
      <c r="M102" s="211"/>
      <c r="N102" s="211"/>
      <c r="O102" s="211"/>
      <c r="P102" s="211"/>
      <c r="Q102" s="211" t="s">
        <v>120</v>
      </c>
      <c r="R102" s="211"/>
      <c r="S102" s="211"/>
      <c r="T102" s="211"/>
      <c r="U102" s="21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/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</row>
    <row r="103" spans="1:46" outlineLevel="1" x14ac:dyDescent="0.25">
      <c r="A103" s="212">
        <v>70</v>
      </c>
      <c r="B103" s="218" t="s">
        <v>277</v>
      </c>
      <c r="C103" s="256" t="s">
        <v>278</v>
      </c>
      <c r="D103" s="220" t="s">
        <v>179</v>
      </c>
      <c r="E103" s="223">
        <v>32.58</v>
      </c>
      <c r="F103" s="226">
        <v>0</v>
      </c>
      <c r="G103" s="227">
        <f>ROUND(E103*F103,2)</f>
        <v>0</v>
      </c>
      <c r="H103" s="211"/>
      <c r="I103" s="211"/>
      <c r="J103" s="211"/>
      <c r="K103" s="211"/>
      <c r="L103" s="211"/>
      <c r="M103" s="211"/>
      <c r="N103" s="211"/>
      <c r="O103" s="211"/>
      <c r="P103" s="211"/>
      <c r="Q103" s="211" t="s">
        <v>120</v>
      </c>
      <c r="R103" s="211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</row>
    <row r="104" spans="1:46" outlineLevel="1" x14ac:dyDescent="0.25">
      <c r="A104" s="212">
        <v>71</v>
      </c>
      <c r="B104" s="218" t="s">
        <v>279</v>
      </c>
      <c r="C104" s="256" t="s">
        <v>280</v>
      </c>
      <c r="D104" s="220" t="s">
        <v>179</v>
      </c>
      <c r="E104" s="223">
        <v>35.838000000000001</v>
      </c>
      <c r="F104" s="226">
        <v>0</v>
      </c>
      <c r="G104" s="227">
        <f>ROUND(E104*F104,2)</f>
        <v>0</v>
      </c>
      <c r="H104" s="211"/>
      <c r="I104" s="211"/>
      <c r="J104" s="211"/>
      <c r="K104" s="211"/>
      <c r="L104" s="211"/>
      <c r="M104" s="211"/>
      <c r="N104" s="211"/>
      <c r="O104" s="211"/>
      <c r="P104" s="211"/>
      <c r="Q104" s="211" t="s">
        <v>218</v>
      </c>
      <c r="R104" s="211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/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</row>
    <row r="105" spans="1:46" ht="20.399999999999999" outlineLevel="1" x14ac:dyDescent="0.25">
      <c r="A105" s="212">
        <v>72</v>
      </c>
      <c r="B105" s="218" t="s">
        <v>281</v>
      </c>
      <c r="C105" s="256" t="s">
        <v>282</v>
      </c>
      <c r="D105" s="220" t="s">
        <v>119</v>
      </c>
      <c r="E105" s="223">
        <v>65.040000000000006</v>
      </c>
      <c r="F105" s="226">
        <v>0</v>
      </c>
      <c r="G105" s="227">
        <f>ROUND(E105*F105,2)</f>
        <v>0</v>
      </c>
      <c r="H105" s="211"/>
      <c r="I105" s="211"/>
      <c r="J105" s="211"/>
      <c r="K105" s="211"/>
      <c r="L105" s="211"/>
      <c r="M105" s="211"/>
      <c r="N105" s="211"/>
      <c r="O105" s="211"/>
      <c r="P105" s="211"/>
      <c r="Q105" s="211" t="s">
        <v>120</v>
      </c>
      <c r="R105" s="211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/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</row>
    <row r="106" spans="1:46" outlineLevel="1" x14ac:dyDescent="0.25">
      <c r="A106" s="212">
        <v>73</v>
      </c>
      <c r="B106" s="218" t="s">
        <v>283</v>
      </c>
      <c r="C106" s="256" t="s">
        <v>284</v>
      </c>
      <c r="D106" s="220" t="s">
        <v>164</v>
      </c>
      <c r="E106" s="223">
        <v>0.43</v>
      </c>
      <c r="F106" s="226">
        <v>0</v>
      </c>
      <c r="G106" s="227">
        <f>ROUND(E106*F106,2)</f>
        <v>0</v>
      </c>
      <c r="H106" s="211"/>
      <c r="I106" s="211"/>
      <c r="J106" s="211"/>
      <c r="K106" s="211"/>
      <c r="L106" s="211"/>
      <c r="M106" s="211"/>
      <c r="N106" s="211"/>
      <c r="O106" s="211"/>
      <c r="P106" s="211"/>
      <c r="Q106" s="211" t="s">
        <v>120</v>
      </c>
      <c r="R106" s="211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</row>
    <row r="107" spans="1:46" x14ac:dyDescent="0.25">
      <c r="A107" s="213" t="s">
        <v>115</v>
      </c>
      <c r="B107" s="219" t="s">
        <v>92</v>
      </c>
      <c r="C107" s="257" t="s">
        <v>93</v>
      </c>
      <c r="D107" s="221"/>
      <c r="E107" s="224"/>
      <c r="F107" s="228"/>
      <c r="G107" s="228">
        <f>SUMIF(Q108:Q114,"&lt;&gt;NOR",G108:G114)</f>
        <v>0</v>
      </c>
      <c r="Q107" t="s">
        <v>116</v>
      </c>
    </row>
    <row r="108" spans="1:46" outlineLevel="1" x14ac:dyDescent="0.25">
      <c r="A108" s="212">
        <v>74</v>
      </c>
      <c r="B108" s="218" t="s">
        <v>285</v>
      </c>
      <c r="C108" s="256" t="s">
        <v>128</v>
      </c>
      <c r="D108" s="220" t="s">
        <v>119</v>
      </c>
      <c r="E108" s="223">
        <v>3.4049999999999998</v>
      </c>
      <c r="F108" s="226">
        <v>0</v>
      </c>
      <c r="G108" s="227">
        <f>ROUND(E108*F108,2)</f>
        <v>0</v>
      </c>
      <c r="H108" s="211"/>
      <c r="I108" s="211"/>
      <c r="J108" s="211"/>
      <c r="K108" s="211"/>
      <c r="L108" s="211"/>
      <c r="M108" s="211"/>
      <c r="N108" s="211"/>
      <c r="O108" s="211"/>
      <c r="P108" s="211"/>
      <c r="Q108" s="211" t="s">
        <v>120</v>
      </c>
      <c r="R108" s="211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</row>
    <row r="109" spans="1:46" ht="20.399999999999999" outlineLevel="1" x14ac:dyDescent="0.25">
      <c r="A109" s="212">
        <v>75</v>
      </c>
      <c r="B109" s="218" t="s">
        <v>286</v>
      </c>
      <c r="C109" s="256" t="s">
        <v>287</v>
      </c>
      <c r="D109" s="220" t="s">
        <v>119</v>
      </c>
      <c r="E109" s="223">
        <v>3.4049999999999998</v>
      </c>
      <c r="F109" s="226">
        <v>0</v>
      </c>
      <c r="G109" s="227">
        <f>ROUND(E109*F109,2)</f>
        <v>0</v>
      </c>
      <c r="H109" s="211"/>
      <c r="I109" s="211"/>
      <c r="J109" s="211"/>
      <c r="K109" s="211"/>
      <c r="L109" s="211"/>
      <c r="M109" s="211"/>
      <c r="N109" s="211"/>
      <c r="O109" s="211"/>
      <c r="P109" s="211"/>
      <c r="Q109" s="211" t="s">
        <v>120</v>
      </c>
      <c r="R109" s="211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</row>
    <row r="110" spans="1:46" outlineLevel="1" x14ac:dyDescent="0.25">
      <c r="A110" s="212">
        <v>76</v>
      </c>
      <c r="B110" s="218" t="s">
        <v>288</v>
      </c>
      <c r="C110" s="256" t="s">
        <v>289</v>
      </c>
      <c r="D110" s="220" t="s">
        <v>119</v>
      </c>
      <c r="E110" s="223">
        <v>3.4049999999999998</v>
      </c>
      <c r="F110" s="226">
        <v>0</v>
      </c>
      <c r="G110" s="227">
        <f>ROUND(E110*F110,2)</f>
        <v>0</v>
      </c>
      <c r="H110" s="211"/>
      <c r="I110" s="211"/>
      <c r="J110" s="211"/>
      <c r="K110" s="211"/>
      <c r="L110" s="211"/>
      <c r="M110" s="211"/>
      <c r="N110" s="211"/>
      <c r="O110" s="211"/>
      <c r="P110" s="211"/>
      <c r="Q110" s="211" t="s">
        <v>120</v>
      </c>
      <c r="R110" s="211"/>
      <c r="S110" s="211"/>
      <c r="T110" s="211"/>
      <c r="U110" s="21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/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</row>
    <row r="111" spans="1:46" outlineLevel="1" x14ac:dyDescent="0.25">
      <c r="A111" s="212">
        <v>77</v>
      </c>
      <c r="B111" s="218" t="s">
        <v>290</v>
      </c>
      <c r="C111" s="256" t="s">
        <v>291</v>
      </c>
      <c r="D111" s="220" t="s">
        <v>119</v>
      </c>
      <c r="E111" s="223">
        <v>4.0860000000000003</v>
      </c>
      <c r="F111" s="226">
        <v>0</v>
      </c>
      <c r="G111" s="227">
        <f>ROUND(E111*F111,2)</f>
        <v>0</v>
      </c>
      <c r="H111" s="211"/>
      <c r="I111" s="211"/>
      <c r="J111" s="211"/>
      <c r="K111" s="211"/>
      <c r="L111" s="211"/>
      <c r="M111" s="211"/>
      <c r="N111" s="211"/>
      <c r="O111" s="211"/>
      <c r="P111" s="211"/>
      <c r="Q111" s="211" t="s">
        <v>218</v>
      </c>
      <c r="R111" s="211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</row>
    <row r="112" spans="1:46" outlineLevel="1" x14ac:dyDescent="0.25">
      <c r="A112" s="212">
        <v>78</v>
      </c>
      <c r="B112" s="218" t="s">
        <v>292</v>
      </c>
      <c r="C112" s="256" t="s">
        <v>293</v>
      </c>
      <c r="D112" s="220" t="s">
        <v>179</v>
      </c>
      <c r="E112" s="223">
        <v>5.3</v>
      </c>
      <c r="F112" s="226">
        <v>0</v>
      </c>
      <c r="G112" s="227">
        <f>ROUND(E112*F112,2)</f>
        <v>0</v>
      </c>
      <c r="H112" s="211"/>
      <c r="I112" s="211"/>
      <c r="J112" s="211"/>
      <c r="K112" s="211"/>
      <c r="L112" s="211"/>
      <c r="M112" s="211"/>
      <c r="N112" s="211"/>
      <c r="O112" s="211"/>
      <c r="P112" s="211"/>
      <c r="Q112" s="211" t="s">
        <v>120</v>
      </c>
      <c r="R112" s="211"/>
      <c r="S112" s="211"/>
      <c r="T112" s="211"/>
      <c r="U112" s="21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/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</row>
    <row r="113" spans="1:46" outlineLevel="1" x14ac:dyDescent="0.25">
      <c r="A113" s="212">
        <v>79</v>
      </c>
      <c r="B113" s="218" t="s">
        <v>294</v>
      </c>
      <c r="C113" s="256" t="s">
        <v>295</v>
      </c>
      <c r="D113" s="220" t="s">
        <v>179</v>
      </c>
      <c r="E113" s="223">
        <v>5.3</v>
      </c>
      <c r="F113" s="226">
        <v>0</v>
      </c>
      <c r="G113" s="227">
        <f>ROUND(E113*F113,2)</f>
        <v>0</v>
      </c>
      <c r="H113" s="211"/>
      <c r="I113" s="211"/>
      <c r="J113" s="211"/>
      <c r="K113" s="211"/>
      <c r="L113" s="211"/>
      <c r="M113" s="211"/>
      <c r="N113" s="211"/>
      <c r="O113" s="211"/>
      <c r="P113" s="211"/>
      <c r="Q113" s="211" t="s">
        <v>120</v>
      </c>
      <c r="R113" s="211"/>
      <c r="S113" s="211"/>
      <c r="T113" s="211"/>
      <c r="U113" s="21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</row>
    <row r="114" spans="1:46" outlineLevel="1" x14ac:dyDescent="0.25">
      <c r="A114" s="212">
        <v>80</v>
      </c>
      <c r="B114" s="218" t="s">
        <v>296</v>
      </c>
      <c r="C114" s="256" t="s">
        <v>297</v>
      </c>
      <c r="D114" s="220" t="s">
        <v>164</v>
      </c>
      <c r="E114" s="223">
        <v>0.09</v>
      </c>
      <c r="F114" s="226">
        <v>0</v>
      </c>
      <c r="G114" s="227">
        <f>ROUND(E114*F114,2)</f>
        <v>0</v>
      </c>
      <c r="H114" s="211"/>
      <c r="I114" s="211"/>
      <c r="J114" s="211"/>
      <c r="K114" s="211"/>
      <c r="L114" s="211"/>
      <c r="M114" s="211"/>
      <c r="N114" s="211"/>
      <c r="O114" s="211"/>
      <c r="P114" s="211"/>
      <c r="Q114" s="211" t="s">
        <v>120</v>
      </c>
      <c r="R114" s="211"/>
      <c r="S114" s="211"/>
      <c r="T114" s="211"/>
      <c r="U114" s="21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</row>
    <row r="115" spans="1:46" x14ac:dyDescent="0.25">
      <c r="A115" s="213" t="s">
        <v>115</v>
      </c>
      <c r="B115" s="219" t="s">
        <v>94</v>
      </c>
      <c r="C115" s="257" t="s">
        <v>95</v>
      </c>
      <c r="D115" s="221"/>
      <c r="E115" s="224"/>
      <c r="F115" s="228"/>
      <c r="G115" s="228">
        <f>SUMIF(Q116:Q116,"&lt;&gt;NOR",G116:G116)</f>
        <v>0</v>
      </c>
      <c r="Q115" t="s">
        <v>116</v>
      </c>
    </row>
    <row r="116" spans="1:46" outlineLevel="1" x14ac:dyDescent="0.25">
      <c r="A116" s="212">
        <v>81</v>
      </c>
      <c r="B116" s="218" t="s">
        <v>298</v>
      </c>
      <c r="C116" s="256" t="s">
        <v>299</v>
      </c>
      <c r="D116" s="220" t="s">
        <v>225</v>
      </c>
      <c r="E116" s="223">
        <v>1</v>
      </c>
      <c r="F116" s="226">
        <v>0</v>
      </c>
      <c r="G116" s="227">
        <f>ROUND(E116*F116,2)</f>
        <v>0</v>
      </c>
      <c r="H116" s="211"/>
      <c r="I116" s="211"/>
      <c r="J116" s="211"/>
      <c r="K116" s="211"/>
      <c r="L116" s="211"/>
      <c r="M116" s="211"/>
      <c r="N116" s="211"/>
      <c r="O116" s="211"/>
      <c r="P116" s="211"/>
      <c r="Q116" s="211" t="s">
        <v>120</v>
      </c>
      <c r="R116" s="211"/>
      <c r="S116" s="211"/>
      <c r="T116" s="211"/>
      <c r="U116" s="21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</row>
    <row r="117" spans="1:46" x14ac:dyDescent="0.25">
      <c r="A117" s="213" t="s">
        <v>115</v>
      </c>
      <c r="B117" s="219" t="s">
        <v>96</v>
      </c>
      <c r="C117" s="257" t="s">
        <v>97</v>
      </c>
      <c r="D117" s="221"/>
      <c r="E117" s="224"/>
      <c r="F117" s="228"/>
      <c r="G117" s="228">
        <f>SUMIF(Q118:Q124,"&lt;&gt;NOR",G118:G124)</f>
        <v>0</v>
      </c>
      <c r="Q117" t="s">
        <v>116</v>
      </c>
    </row>
    <row r="118" spans="1:46" outlineLevel="1" x14ac:dyDescent="0.25">
      <c r="A118" s="212">
        <v>82</v>
      </c>
      <c r="B118" s="218" t="s">
        <v>300</v>
      </c>
      <c r="C118" s="256" t="s">
        <v>301</v>
      </c>
      <c r="D118" s="220" t="s">
        <v>119</v>
      </c>
      <c r="E118" s="223">
        <v>40.956400000000002</v>
      </c>
      <c r="F118" s="226">
        <v>0</v>
      </c>
      <c r="G118" s="227">
        <f>ROUND(E118*F118,2)</f>
        <v>0</v>
      </c>
      <c r="H118" s="211"/>
      <c r="I118" s="211"/>
      <c r="J118" s="211"/>
      <c r="K118" s="211"/>
      <c r="L118" s="211"/>
      <c r="M118" s="211"/>
      <c r="N118" s="211"/>
      <c r="O118" s="211"/>
      <c r="P118" s="211"/>
      <c r="Q118" s="211" t="s">
        <v>120</v>
      </c>
      <c r="R118" s="211"/>
      <c r="S118" s="211"/>
      <c r="T118" s="211"/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/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</row>
    <row r="119" spans="1:46" outlineLevel="1" x14ac:dyDescent="0.25">
      <c r="A119" s="212">
        <v>83</v>
      </c>
      <c r="B119" s="218" t="s">
        <v>302</v>
      </c>
      <c r="C119" s="256" t="s">
        <v>303</v>
      </c>
      <c r="D119" s="220" t="s">
        <v>119</v>
      </c>
      <c r="E119" s="223">
        <v>170.6361</v>
      </c>
      <c r="F119" s="226">
        <v>0</v>
      </c>
      <c r="G119" s="227">
        <f>ROUND(E119*F119,2)</f>
        <v>0</v>
      </c>
      <c r="H119" s="211"/>
      <c r="I119" s="211"/>
      <c r="J119" s="211"/>
      <c r="K119" s="211"/>
      <c r="L119" s="211"/>
      <c r="M119" s="211"/>
      <c r="N119" s="211"/>
      <c r="O119" s="211"/>
      <c r="P119" s="211"/>
      <c r="Q119" s="211" t="s">
        <v>120</v>
      </c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</row>
    <row r="120" spans="1:46" outlineLevel="1" x14ac:dyDescent="0.25">
      <c r="A120" s="212">
        <v>84</v>
      </c>
      <c r="B120" s="218" t="s">
        <v>304</v>
      </c>
      <c r="C120" s="256" t="s">
        <v>305</v>
      </c>
      <c r="D120" s="220" t="s">
        <v>119</v>
      </c>
      <c r="E120" s="223">
        <v>170.6361</v>
      </c>
      <c r="F120" s="226">
        <v>0</v>
      </c>
      <c r="G120" s="227">
        <f>ROUND(E120*F120,2)</f>
        <v>0</v>
      </c>
      <c r="H120" s="211"/>
      <c r="I120" s="211"/>
      <c r="J120" s="211"/>
      <c r="K120" s="211"/>
      <c r="L120" s="211"/>
      <c r="M120" s="211"/>
      <c r="N120" s="211"/>
      <c r="O120" s="211"/>
      <c r="P120" s="211"/>
      <c r="Q120" s="211" t="s">
        <v>120</v>
      </c>
      <c r="R120" s="211"/>
      <c r="S120" s="211"/>
      <c r="T120" s="211"/>
      <c r="U120" s="21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/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</row>
    <row r="121" spans="1:46" outlineLevel="1" x14ac:dyDescent="0.25">
      <c r="A121" s="212">
        <v>85</v>
      </c>
      <c r="B121" s="218" t="s">
        <v>306</v>
      </c>
      <c r="C121" s="256" t="s">
        <v>307</v>
      </c>
      <c r="D121" s="220" t="s">
        <v>119</v>
      </c>
      <c r="E121" s="223">
        <v>170.6361</v>
      </c>
      <c r="F121" s="226">
        <v>0</v>
      </c>
      <c r="G121" s="227">
        <f>ROUND(E121*F121,2)</f>
        <v>0</v>
      </c>
      <c r="H121" s="211"/>
      <c r="I121" s="211"/>
      <c r="J121" s="211"/>
      <c r="K121" s="211"/>
      <c r="L121" s="211"/>
      <c r="M121" s="211"/>
      <c r="N121" s="211"/>
      <c r="O121" s="211"/>
      <c r="P121" s="211"/>
      <c r="Q121" s="211" t="s">
        <v>120</v>
      </c>
      <c r="R121" s="211"/>
      <c r="S121" s="211"/>
      <c r="T121" s="211"/>
      <c r="U121" s="21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/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</row>
    <row r="122" spans="1:46" ht="20.399999999999999" outlineLevel="1" x14ac:dyDescent="0.25">
      <c r="A122" s="212">
        <v>86</v>
      </c>
      <c r="B122" s="218" t="s">
        <v>308</v>
      </c>
      <c r="C122" s="256" t="s">
        <v>309</v>
      </c>
      <c r="D122" s="220" t="s">
        <v>119</v>
      </c>
      <c r="E122" s="223">
        <v>65.040000000000006</v>
      </c>
      <c r="F122" s="226">
        <v>0</v>
      </c>
      <c r="G122" s="227">
        <f>ROUND(E122*F122,2)</f>
        <v>0</v>
      </c>
      <c r="H122" s="211"/>
      <c r="I122" s="211"/>
      <c r="J122" s="211"/>
      <c r="K122" s="211"/>
      <c r="L122" s="211"/>
      <c r="M122" s="211"/>
      <c r="N122" s="211"/>
      <c r="O122" s="211"/>
      <c r="P122" s="211"/>
      <c r="Q122" s="211" t="s">
        <v>120</v>
      </c>
      <c r="R122" s="211"/>
      <c r="S122" s="211"/>
      <c r="T122" s="211"/>
      <c r="U122" s="21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</row>
    <row r="123" spans="1:46" outlineLevel="1" x14ac:dyDescent="0.25">
      <c r="A123" s="212">
        <v>87</v>
      </c>
      <c r="B123" s="218" t="s">
        <v>121</v>
      </c>
      <c r="C123" s="256" t="s">
        <v>122</v>
      </c>
      <c r="D123" s="220" t="s">
        <v>119</v>
      </c>
      <c r="E123" s="223">
        <v>13.9785</v>
      </c>
      <c r="F123" s="226">
        <v>0</v>
      </c>
      <c r="G123" s="227">
        <f>ROUND(E123*F123,2)</f>
        <v>0</v>
      </c>
      <c r="H123" s="211"/>
      <c r="I123" s="211"/>
      <c r="J123" s="211"/>
      <c r="K123" s="211"/>
      <c r="L123" s="211"/>
      <c r="M123" s="211"/>
      <c r="N123" s="211"/>
      <c r="O123" s="211"/>
      <c r="P123" s="211"/>
      <c r="Q123" s="211" t="s">
        <v>120</v>
      </c>
      <c r="R123" s="211"/>
      <c r="S123" s="211"/>
      <c r="T123" s="211"/>
      <c r="U123" s="21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/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</row>
    <row r="124" spans="1:46" outlineLevel="1" x14ac:dyDescent="0.25">
      <c r="A124" s="212">
        <v>88</v>
      </c>
      <c r="B124" s="218" t="s">
        <v>310</v>
      </c>
      <c r="C124" s="256" t="s">
        <v>311</v>
      </c>
      <c r="D124" s="220" t="s">
        <v>119</v>
      </c>
      <c r="E124" s="223">
        <v>70</v>
      </c>
      <c r="F124" s="226">
        <v>0</v>
      </c>
      <c r="G124" s="227">
        <f>ROUND(E124*F124,2)</f>
        <v>0</v>
      </c>
      <c r="H124" s="211"/>
      <c r="I124" s="211"/>
      <c r="J124" s="211"/>
      <c r="K124" s="211"/>
      <c r="L124" s="211"/>
      <c r="M124" s="211"/>
      <c r="N124" s="211"/>
      <c r="O124" s="211"/>
      <c r="P124" s="211"/>
      <c r="Q124" s="211" t="s">
        <v>120</v>
      </c>
      <c r="R124" s="211"/>
      <c r="S124" s="211"/>
      <c r="T124" s="211"/>
      <c r="U124" s="21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/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</row>
    <row r="125" spans="1:46" x14ac:dyDescent="0.25">
      <c r="A125" s="213" t="s">
        <v>115</v>
      </c>
      <c r="B125" s="219" t="s">
        <v>98</v>
      </c>
      <c r="C125" s="257" t="s">
        <v>26</v>
      </c>
      <c r="D125" s="221"/>
      <c r="E125" s="224"/>
      <c r="F125" s="228"/>
      <c r="G125" s="228">
        <f>SUMIF(Q126:Q130,"&lt;&gt;NOR",G126:G130)</f>
        <v>0</v>
      </c>
      <c r="Q125" t="s">
        <v>116</v>
      </c>
    </row>
    <row r="126" spans="1:46" outlineLevel="1" x14ac:dyDescent="0.25">
      <c r="A126" s="212">
        <v>89</v>
      </c>
      <c r="B126" s="218" t="s">
        <v>312</v>
      </c>
      <c r="C126" s="256" t="s">
        <v>313</v>
      </c>
      <c r="D126" s="220" t="s">
        <v>314</v>
      </c>
      <c r="E126" s="223">
        <v>1</v>
      </c>
      <c r="F126" s="226">
        <v>0</v>
      </c>
      <c r="G126" s="227">
        <f>ROUND(E126*F126,2)</f>
        <v>0</v>
      </c>
      <c r="H126" s="211"/>
      <c r="I126" s="211"/>
      <c r="J126" s="211"/>
      <c r="K126" s="211"/>
      <c r="L126" s="211"/>
      <c r="M126" s="211"/>
      <c r="N126" s="211"/>
      <c r="O126" s="211"/>
      <c r="P126" s="211"/>
      <c r="Q126" s="211" t="s">
        <v>120</v>
      </c>
      <c r="R126" s="211"/>
      <c r="S126" s="211"/>
      <c r="T126" s="211"/>
      <c r="U126" s="21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</row>
    <row r="127" spans="1:46" outlineLevel="1" x14ac:dyDescent="0.25">
      <c r="A127" s="212">
        <v>90</v>
      </c>
      <c r="B127" s="218" t="s">
        <v>315</v>
      </c>
      <c r="C127" s="256" t="s">
        <v>316</v>
      </c>
      <c r="D127" s="220" t="s">
        <v>314</v>
      </c>
      <c r="E127" s="223">
        <v>1</v>
      </c>
      <c r="F127" s="226">
        <v>0</v>
      </c>
      <c r="G127" s="227">
        <f>ROUND(E127*F127,2)</f>
        <v>0</v>
      </c>
      <c r="H127" s="211"/>
      <c r="I127" s="211"/>
      <c r="J127" s="211"/>
      <c r="K127" s="211"/>
      <c r="L127" s="211"/>
      <c r="M127" s="211"/>
      <c r="N127" s="211"/>
      <c r="O127" s="211"/>
      <c r="P127" s="211"/>
      <c r="Q127" s="211" t="s">
        <v>120</v>
      </c>
      <c r="R127" s="211"/>
      <c r="S127" s="211"/>
      <c r="T127" s="211"/>
      <c r="U127" s="21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/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</row>
    <row r="128" spans="1:46" outlineLevel="1" x14ac:dyDescent="0.25">
      <c r="A128" s="212">
        <v>91</v>
      </c>
      <c r="B128" s="218" t="s">
        <v>317</v>
      </c>
      <c r="C128" s="256" t="s">
        <v>318</v>
      </c>
      <c r="D128" s="220" t="s">
        <v>314</v>
      </c>
      <c r="E128" s="223">
        <v>1</v>
      </c>
      <c r="F128" s="226">
        <v>0</v>
      </c>
      <c r="G128" s="227">
        <f>ROUND(E128*F128,2)</f>
        <v>0</v>
      </c>
      <c r="H128" s="211"/>
      <c r="I128" s="211"/>
      <c r="J128" s="211"/>
      <c r="K128" s="211"/>
      <c r="L128" s="211"/>
      <c r="M128" s="211"/>
      <c r="N128" s="211"/>
      <c r="O128" s="211"/>
      <c r="P128" s="211"/>
      <c r="Q128" s="211" t="s">
        <v>120</v>
      </c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</row>
    <row r="129" spans="1:46" outlineLevel="1" x14ac:dyDescent="0.25">
      <c r="A129" s="212">
        <v>92</v>
      </c>
      <c r="B129" s="218" t="s">
        <v>319</v>
      </c>
      <c r="C129" s="256" t="s">
        <v>320</v>
      </c>
      <c r="D129" s="220" t="s">
        <v>314</v>
      </c>
      <c r="E129" s="223">
        <v>1</v>
      </c>
      <c r="F129" s="226">
        <v>0</v>
      </c>
      <c r="G129" s="227">
        <f>ROUND(E129*F129,2)</f>
        <v>0</v>
      </c>
      <c r="H129" s="211"/>
      <c r="I129" s="211"/>
      <c r="J129" s="211"/>
      <c r="K129" s="211"/>
      <c r="L129" s="211"/>
      <c r="M129" s="211"/>
      <c r="N129" s="211"/>
      <c r="O129" s="211"/>
      <c r="P129" s="211"/>
      <c r="Q129" s="211" t="s">
        <v>120</v>
      </c>
      <c r="R129" s="211"/>
      <c r="S129" s="211"/>
      <c r="T129" s="211"/>
      <c r="U129" s="21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/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</row>
    <row r="130" spans="1:46" outlineLevel="1" x14ac:dyDescent="0.25">
      <c r="A130" s="212">
        <v>93</v>
      </c>
      <c r="B130" s="218" t="s">
        <v>321</v>
      </c>
      <c r="C130" s="256" t="s">
        <v>322</v>
      </c>
      <c r="D130" s="220" t="s">
        <v>314</v>
      </c>
      <c r="E130" s="223">
        <v>1</v>
      </c>
      <c r="F130" s="226">
        <v>0</v>
      </c>
      <c r="G130" s="227">
        <f>ROUND(E130*F130,2)</f>
        <v>0</v>
      </c>
      <c r="H130" s="211"/>
      <c r="I130" s="211"/>
      <c r="J130" s="211"/>
      <c r="K130" s="211"/>
      <c r="L130" s="211"/>
      <c r="M130" s="211"/>
      <c r="N130" s="211"/>
      <c r="O130" s="211"/>
      <c r="P130" s="211"/>
      <c r="Q130" s="211" t="s">
        <v>120</v>
      </c>
      <c r="R130" s="211"/>
      <c r="S130" s="211"/>
      <c r="T130" s="211"/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</row>
    <row r="131" spans="1:46" x14ac:dyDescent="0.25">
      <c r="A131" s="213" t="s">
        <v>115</v>
      </c>
      <c r="B131" s="219" t="s">
        <v>99</v>
      </c>
      <c r="C131" s="257" t="s">
        <v>100</v>
      </c>
      <c r="D131" s="221"/>
      <c r="E131" s="224"/>
      <c r="F131" s="228"/>
      <c r="G131" s="228">
        <f>SUMIF(Q132:Q132,"&lt;&gt;NOR",G132:G132)</f>
        <v>0</v>
      </c>
      <c r="Q131" t="s">
        <v>116</v>
      </c>
    </row>
    <row r="132" spans="1:46" outlineLevel="1" x14ac:dyDescent="0.25">
      <c r="A132" s="237">
        <v>94</v>
      </c>
      <c r="B132" s="238" t="s">
        <v>323</v>
      </c>
      <c r="C132" s="259" t="s">
        <v>324</v>
      </c>
      <c r="D132" s="239" t="s">
        <v>186</v>
      </c>
      <c r="E132" s="240">
        <v>16</v>
      </c>
      <c r="F132" s="267">
        <v>0</v>
      </c>
      <c r="G132" s="241">
        <f>ROUND(E132*F132,2)</f>
        <v>0</v>
      </c>
      <c r="H132" s="211"/>
      <c r="I132" s="211"/>
      <c r="J132" s="211"/>
      <c r="K132" s="211"/>
      <c r="L132" s="211"/>
      <c r="M132" s="211"/>
      <c r="N132" s="211"/>
      <c r="O132" s="211"/>
      <c r="P132" s="211"/>
      <c r="Q132" s="211" t="s">
        <v>120</v>
      </c>
      <c r="R132" s="211"/>
      <c r="S132" s="211"/>
      <c r="T132" s="211"/>
      <c r="U132" s="21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/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</row>
    <row r="133" spans="1:46" x14ac:dyDescent="0.25">
      <c r="A133" s="6"/>
      <c r="B133" s="7" t="s">
        <v>325</v>
      </c>
      <c r="C133" s="260" t="s">
        <v>325</v>
      </c>
      <c r="D133" s="6"/>
      <c r="E133" s="6"/>
      <c r="F133" s="6"/>
      <c r="G133" s="6"/>
      <c r="O133">
        <v>12</v>
      </c>
      <c r="P133">
        <v>21</v>
      </c>
    </row>
    <row r="134" spans="1:46" x14ac:dyDescent="0.25">
      <c r="A134" s="242"/>
      <c r="B134" s="243" t="s">
        <v>28</v>
      </c>
      <c r="C134" s="261" t="s">
        <v>325</v>
      </c>
      <c r="D134" s="244"/>
      <c r="E134" s="244"/>
      <c r="F134" s="244"/>
      <c r="G134" s="255">
        <f>G8+G10+G17+G21+G23+G26+G28+G31+G42+G44+G50+G58+G68+G71+G74+G77+G85+G89+G107+G115+G117+G125+G131</f>
        <v>0</v>
      </c>
      <c r="O134" t="e">
        <f>SUMIF(#REF!,O133,G7:G132)</f>
        <v>#REF!</v>
      </c>
      <c r="P134" t="e">
        <f>SUMIF(#REF!,P133,G7:G132)</f>
        <v>#REF!</v>
      </c>
      <c r="Q134" t="s">
        <v>326</v>
      </c>
    </row>
    <row r="135" spans="1:46" x14ac:dyDescent="0.25">
      <c r="A135" s="6"/>
      <c r="B135" s="7" t="s">
        <v>325</v>
      </c>
      <c r="C135" s="260" t="s">
        <v>325</v>
      </c>
      <c r="D135" s="6"/>
      <c r="E135" s="6"/>
      <c r="F135" s="6"/>
      <c r="G135" s="6"/>
    </row>
    <row r="136" spans="1:46" x14ac:dyDescent="0.25">
      <c r="A136" s="6"/>
      <c r="B136" s="7" t="s">
        <v>325</v>
      </c>
      <c r="C136" s="260" t="s">
        <v>325</v>
      </c>
      <c r="D136" s="6"/>
      <c r="E136" s="6"/>
      <c r="F136" s="6"/>
      <c r="G136" s="6"/>
    </row>
    <row r="137" spans="1:46" x14ac:dyDescent="0.25">
      <c r="A137" s="245" t="s">
        <v>327</v>
      </c>
      <c r="B137" s="245"/>
      <c r="C137" s="262"/>
      <c r="D137" s="6"/>
      <c r="E137" s="6"/>
      <c r="F137" s="6"/>
      <c r="G137" s="6"/>
    </row>
    <row r="138" spans="1:46" x14ac:dyDescent="0.25">
      <c r="A138" s="246"/>
      <c r="B138" s="247"/>
      <c r="C138" s="263"/>
      <c r="D138" s="247"/>
      <c r="E138" s="247"/>
      <c r="F138" s="247"/>
      <c r="G138" s="248"/>
      <c r="Q138" t="s">
        <v>328</v>
      </c>
    </row>
    <row r="139" spans="1:46" x14ac:dyDescent="0.25">
      <c r="A139" s="249"/>
      <c r="B139" s="250"/>
      <c r="C139" s="264"/>
      <c r="D139" s="250"/>
      <c r="E139" s="250"/>
      <c r="F139" s="250"/>
      <c r="G139" s="251"/>
    </row>
    <row r="140" spans="1:46" x14ac:dyDescent="0.25">
      <c r="A140" s="249"/>
      <c r="B140" s="250"/>
      <c r="C140" s="264"/>
      <c r="D140" s="250"/>
      <c r="E140" s="250"/>
      <c r="F140" s="250"/>
      <c r="G140" s="251"/>
    </row>
    <row r="141" spans="1:46" x14ac:dyDescent="0.25">
      <c r="A141" s="249"/>
      <c r="B141" s="250"/>
      <c r="C141" s="264"/>
      <c r="D141" s="250"/>
      <c r="E141" s="250"/>
      <c r="F141" s="250"/>
      <c r="G141" s="251"/>
    </row>
    <row r="142" spans="1:46" x14ac:dyDescent="0.25">
      <c r="A142" s="252"/>
      <c r="B142" s="253"/>
      <c r="C142" s="265"/>
      <c r="D142" s="253"/>
      <c r="E142" s="253"/>
      <c r="F142" s="253"/>
      <c r="G142" s="254"/>
    </row>
    <row r="143" spans="1:46" x14ac:dyDescent="0.25">
      <c r="A143" s="6"/>
      <c r="B143" s="7" t="s">
        <v>325</v>
      </c>
      <c r="C143" s="260" t="s">
        <v>325</v>
      </c>
      <c r="D143" s="6"/>
      <c r="E143" s="6"/>
      <c r="F143" s="6"/>
      <c r="G143" s="6"/>
    </row>
    <row r="144" spans="1:46" x14ac:dyDescent="0.25">
      <c r="C144" s="266"/>
      <c r="Q144" t="s">
        <v>329</v>
      </c>
    </row>
  </sheetData>
  <mergeCells count="14">
    <mergeCell ref="A137:C137"/>
    <mergeCell ref="A138:G142"/>
    <mergeCell ref="C96:G96"/>
    <mergeCell ref="C97:G97"/>
    <mergeCell ref="C98:G98"/>
    <mergeCell ref="C99:G99"/>
    <mergeCell ref="C100:G100"/>
    <mergeCell ref="C101:G101"/>
    <mergeCell ref="A1:G1"/>
    <mergeCell ref="C2:G2"/>
    <mergeCell ref="C3:G3"/>
    <mergeCell ref="C4:G4"/>
    <mergeCell ref="C20:G20"/>
    <mergeCell ref="C95:G95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Mravec</dc:creator>
  <cp:lastModifiedBy>Jakub Mravec</cp:lastModifiedBy>
  <cp:lastPrinted>2014-02-28T09:52:57Z</cp:lastPrinted>
  <dcterms:created xsi:type="dcterms:W3CDTF">2009-04-08T07:15:50Z</dcterms:created>
  <dcterms:modified xsi:type="dcterms:W3CDTF">2025-10-03T09:35:41Z</dcterms:modified>
</cp:coreProperties>
</file>